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Device Count" sheetId="2" state="visible" r:id="rId4"/>
    <sheet name="Estimate" sheetId="3" state="visible" r:id="rId5"/>
  </sheets>
  <definedNames>
    <definedName function="false" hidden="false" localSheetId="2" name="_xlnm.Print_Area" vbProcedure="false">Estimate!$A$1:$E$35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<sst xmlns="http://schemas.openxmlformats.org/spreadsheetml/2006/main" count="109" uniqueCount="99">
  <si>
    <t xml:space="preserve">ELECTRICAL ESTIMATE TEMPLATE</t>
  </si>
  <si>
    <t xml:space="preserve">Priced the way electricians actually price: per device, with rough-in and finish built in.</t>
  </si>
  <si>
    <t xml:space="preserve">HOW TO USE THIS</t>
  </si>
  <si>
    <t xml:space="preserve">1.  On the 'Device Count' tab, walk the plan and count. Enter a quantity against each device type.</t>
  </si>
  <si>
    <t xml:space="preserve">     Each device carries an all-in unit price - material plus the labour to rough it in and trim it out.</t>
  </si>
  <si>
    <t xml:space="preserve">2.  Add home-run circuits, service work and wire on the same tab.</t>
  </si>
  <si>
    <t xml:space="preserve">3.  The 'Estimate' tab totals it, adds permit and fixed costs, and applies overhead and profit.</t>
  </si>
  <si>
    <t xml:space="preserve">WHY PER-DEVICE AND NOT PER-HOUR</t>
  </si>
  <si>
    <t xml:space="preserve">Hourly estimating punishes you for being fast and hides the material. Per-device unit pricing is how</t>
  </si>
  <si>
    <t xml:space="preserve">the trade has priced residential work for decades: you count openings off the plan, multiply, and you</t>
  </si>
  <si>
    <t xml:space="preserve">have a number in minutes that reflects both the copper and the crew.</t>
  </si>
  <si>
    <t xml:space="preserve">The unit prices supplied here are starting points, not your prices. Take three jobs you have already</t>
  </si>
  <si>
    <t xml:space="preserve">finished, divide your real cost by the device count, and replace these numbers with yours.</t>
  </si>
  <si>
    <t xml:space="preserve">WHAT THE UNIT PRICES INCLUDE</t>
  </si>
  <si>
    <t xml:space="preserve">Box, device, plate, the branch wiring back to the nearest junction, and the labour for both rough-in</t>
  </si>
  <si>
    <t xml:space="preserve">and trim-out. They do NOT include the home-run circuit to the panel, the fixture itself, the permit,</t>
  </si>
  <si>
    <t xml:space="preserve">or any drywall repair - those are separate lines so you can see them.</t>
  </si>
  <si>
    <t xml:space="preserve">DISCLAIMER</t>
  </si>
  <si>
    <t xml:space="preserve">An estimating aid only. Electrical work is life-safety work governed by code and licensing rules that</t>
  </si>
  <si>
    <t xml:space="preserve">vary by jurisdiction. Nothing here is a design, a code interpretation, or legal advice.</t>
  </si>
  <si>
    <t xml:space="preserve">DEVICE COUNT</t>
  </si>
  <si>
    <t xml:space="preserve">Count off the plan. Unit prices are all-in: material plus rough-in and trim labour.</t>
  </si>
  <si>
    <t xml:space="preserve">  COUNT</t>
  </si>
  <si>
    <t xml:space="preserve">Item</t>
  </si>
  <si>
    <t xml:space="preserve">Qty</t>
  </si>
  <si>
    <t xml:space="preserve">Unit price</t>
  </si>
  <si>
    <t xml:space="preserve">Extended</t>
  </si>
  <si>
    <t xml:space="preserve">DEVICES &amp; OUTLETS</t>
  </si>
  <si>
    <t xml:space="preserve">Standard receptacle (15A/20A)</t>
  </si>
  <si>
    <t xml:space="preserve">GFCI receptacle</t>
  </si>
  <si>
    <t xml:space="preserve">AFCI / combination protected outlet</t>
  </si>
  <si>
    <t xml:space="preserve">Single-pole switch</t>
  </si>
  <si>
    <t xml:space="preserve">Three-way switch</t>
  </si>
  <si>
    <t xml:space="preserve">Dimmer switch</t>
  </si>
  <si>
    <t xml:space="preserve">USB / smart receptacle</t>
  </si>
  <si>
    <t xml:space="preserve">240V outlet (dryer, range, welder)</t>
  </si>
  <si>
    <t xml:space="preserve">Exterior weatherproof receptacle</t>
  </si>
  <si>
    <t xml:space="preserve">LIGHTING</t>
  </si>
  <si>
    <t xml:space="preserve">Recessed can - housing &amp; trim</t>
  </si>
  <si>
    <t xml:space="preserve">Surface / pendant fixture (labour only)</t>
  </si>
  <si>
    <t xml:space="preserve">Ceiling fan with brace box</t>
  </si>
  <si>
    <t xml:space="preserve">Under-cabinet lighting run</t>
  </si>
  <si>
    <t xml:space="preserve">Exterior fixture</t>
  </si>
  <si>
    <t xml:space="preserve">Fixture supplied by owner?</t>
  </si>
  <si>
    <t xml:space="preserve">SAFETY &amp; LOW VOLTAGE</t>
  </si>
  <si>
    <t xml:space="preserve">Smoke / CO combination detector, interconnected</t>
  </si>
  <si>
    <t xml:space="preserve">Data / coax drop</t>
  </si>
  <si>
    <t xml:space="preserve">Doorbell / video doorbell</t>
  </si>
  <si>
    <t xml:space="preserve">CIRCUITS &amp; SERVICE</t>
  </si>
  <si>
    <t xml:space="preserve">Home-run branch circuit to panel</t>
  </si>
  <si>
    <t xml:space="preserve">Dedicated appliance circuit</t>
  </si>
  <si>
    <t xml:space="preserve">Sub-panel, 100A</t>
  </si>
  <si>
    <t xml:space="preserve">Service / panel upgrade, 200A</t>
  </si>
  <si>
    <t xml:space="preserve">EV charger circuit &amp; install</t>
  </si>
  <si>
    <t xml:space="preserve">Generator interlock / transfer switch</t>
  </si>
  <si>
    <t xml:space="preserve">WIRE &amp; MISC</t>
  </si>
  <si>
    <t xml:space="preserve">14/2 NM cable</t>
  </si>
  <si>
    <t xml:space="preserve">Wire lines price per linear foot.</t>
  </si>
  <si>
    <t xml:space="preserve">12/2 NM cable</t>
  </si>
  <si>
    <t xml:space="preserve">12/3 NM cable</t>
  </si>
  <si>
    <t xml:space="preserve">Trenching / conduit run</t>
  </si>
  <si>
    <t xml:space="preserve">DEVICE &amp; CIRCUIT TOTAL</t>
  </si>
  <si>
    <t xml:space="preserve">Total openings counted</t>
  </si>
  <si>
    <t xml:space="preserve">ELECTRICAL ESTIMATE</t>
  </si>
  <si>
    <t xml:space="preserve">[ YOUR COMPANY ]  |  Phone  |  Email  |  Licence #</t>
  </si>
  <si>
    <t xml:space="preserve">Customer / job address:</t>
  </si>
  <si>
    <t xml:space="preserve">Estimate #</t>
  </si>
  <si>
    <t xml:space="preserve">Date</t>
  </si>
  <si>
    <t xml:space="preserve">  MARGIN &amp; TAX  -  set once</t>
  </si>
  <si>
    <t xml:space="preserve">Overhead</t>
  </si>
  <si>
    <t xml:space="preserve">What it costs you to exist. Recover it on every job.</t>
  </si>
  <si>
    <t xml:space="preserve">Profit</t>
  </si>
  <si>
    <t xml:space="preserve">Applied after overhead, not instead of it.</t>
  </si>
  <si>
    <t xml:space="preserve">Sales tax</t>
  </si>
  <si>
    <t xml:space="preserve">Your local rate, or 0 if not taxable</t>
  </si>
  <si>
    <t xml:space="preserve">  FIXED &amp; ADDITIONAL COSTS</t>
  </si>
  <si>
    <t xml:space="preserve">Unit</t>
  </si>
  <si>
    <t xml:space="preserve">Cost</t>
  </si>
  <si>
    <t xml:space="preserve">Line total</t>
  </si>
  <si>
    <t xml:space="preserve">Permit</t>
  </si>
  <si>
    <t xml:space="preserve">ea</t>
  </si>
  <si>
    <t xml:space="preserve">Inspection fees</t>
  </si>
  <si>
    <t xml:space="preserve">Temporary power</t>
  </si>
  <si>
    <t xml:space="preserve">Drywall / finish repair allowance</t>
  </si>
  <si>
    <t xml:space="preserve">Lift or equipment rental</t>
  </si>
  <si>
    <t xml:space="preserve">day</t>
  </si>
  <si>
    <t xml:space="preserve">Engineering / load calculation</t>
  </si>
  <si>
    <t xml:space="preserve">Other</t>
  </si>
  <si>
    <t xml:space="preserve">Fixed cost subtotal</t>
  </si>
  <si>
    <t xml:space="preserve">  ESTIMATE SUMMARY</t>
  </si>
  <si>
    <t xml:space="preserve">Devices, circuits and wire</t>
  </si>
  <si>
    <t xml:space="preserve">Permit, inspection and other</t>
  </si>
  <si>
    <t xml:space="preserve">JOB COST</t>
  </si>
  <si>
    <t xml:space="preserve">Subtotal after overhead</t>
  </si>
  <si>
    <t xml:space="preserve">Price before tax</t>
  </si>
  <si>
    <t xml:space="preserve">TOTAL ESTIMATE</t>
  </si>
  <si>
    <t xml:space="preserve">Price per opening</t>
  </si>
  <si>
    <t xml:space="preserve">Compare against your last three jobs.</t>
  </si>
  <si>
    <t xml:space="preserve">Gross margin %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</si>
</sst>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\$#,##0.00;&quot;($&quot;#,##0.00\);\-"/>
    <numFmt numFmtId="167" formatCode="0.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3864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9"/>
      <color rgb="FF1F3864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2"/>
      <color rgb="FF1F3864"/>
      <name val="Arial"/>
      <family val="0"/>
      <charset val="1"/>
    </font>
    <font>
      <b val="true"/>
      <sz val="13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EDEDED"/>
        <bgColor rgb="FFD9E2F3"/>
      </patternFill>
    </fill>
    <fill>
      <patternFill patternType="solid">
        <fgColor rgb="FFFFF2CC"/>
        <bgColor rgb="FFEDEDED"/>
      </patternFill>
    </fill>
    <fill>
      <patternFill patternType="solid">
        <fgColor rgb="FFD9E2F3"/>
        <bgColor rgb="FFEDEDED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1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1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2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1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3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EDEDED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B2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04"/>
  </cols>
  <sheetData>
    <row r="2" customFormat="false" ht="19.5" hidden="false" customHeight="true" outlineLevel="0" collapsed="false">
      <c r="B2" s="2" t="s">
        <v>0</v>
      </c>
    </row>
    <row r="3" customFormat="false" ht="15" hidden="false" customHeight="true" outlineLevel="0" collapsed="false">
      <c r="B3" s="3" t="s">
        <v>1</v>
      </c>
    </row>
    <row r="5" customFormat="false" ht="15" hidden="false" customHeight="true" outlineLevel="0" collapsed="false">
      <c r="B5" s="4" t="s">
        <v>2</v>
      </c>
    </row>
    <row r="6" customFormat="false" ht="15" hidden="false" customHeight="true" outlineLevel="0" collapsed="false">
      <c r="B6" s="5" t="s">
        <v>3</v>
      </c>
    </row>
    <row r="7" customFormat="false" ht="15" hidden="false" customHeight="true" outlineLevel="0" collapsed="false">
      <c r="B7" s="5" t="s">
        <v>4</v>
      </c>
    </row>
    <row r="8" customFormat="false" ht="15" hidden="false" customHeight="true" outlineLevel="0" collapsed="false">
      <c r="B8" s="5" t="s">
        <v>5</v>
      </c>
    </row>
    <row r="9" customFormat="false" ht="15" hidden="false" customHeight="true" outlineLevel="0" collapsed="false">
      <c r="B9" s="5" t="s">
        <v>6</v>
      </c>
    </row>
    <row r="11" customFormat="false" ht="15" hidden="false" customHeight="true" outlineLevel="0" collapsed="false">
      <c r="B11" s="4" t="s">
        <v>7</v>
      </c>
    </row>
    <row r="12" customFormat="false" ht="15" hidden="false" customHeight="true" outlineLevel="0" collapsed="false">
      <c r="B12" s="5" t="s">
        <v>8</v>
      </c>
    </row>
    <row r="13" customFormat="false" ht="15" hidden="false" customHeight="true" outlineLevel="0" collapsed="false">
      <c r="B13" s="5" t="s">
        <v>9</v>
      </c>
    </row>
    <row r="14" customFormat="false" ht="15" hidden="false" customHeight="true" outlineLevel="0" collapsed="false">
      <c r="B14" s="5" t="s">
        <v>10</v>
      </c>
    </row>
    <row r="15" customFormat="false" ht="15" hidden="false" customHeight="true" outlineLevel="0" collapsed="false">
      <c r="B15" s="5" t="s">
        <v>11</v>
      </c>
    </row>
    <row r="16" customFormat="false" ht="15" hidden="false" customHeight="true" outlineLevel="0" collapsed="false">
      <c r="B16" s="5" t="s">
        <v>12</v>
      </c>
    </row>
    <row r="18" customFormat="false" ht="15" hidden="false" customHeight="true" outlineLevel="0" collapsed="false">
      <c r="B18" s="4" t="s">
        <v>13</v>
      </c>
    </row>
    <row r="19" customFormat="false" ht="15" hidden="false" customHeight="true" outlineLevel="0" collapsed="false">
      <c r="B19" s="5" t="s">
        <v>14</v>
      </c>
    </row>
    <row r="20" customFormat="false" ht="15" hidden="false" customHeight="true" outlineLevel="0" collapsed="false">
      <c r="B20" s="5" t="s">
        <v>15</v>
      </c>
    </row>
    <row r="21" customFormat="false" ht="15" hidden="false" customHeight="true" outlineLevel="0" collapsed="false">
      <c r="B21" s="5" t="s">
        <v>16</v>
      </c>
    </row>
    <row r="23" customFormat="false" ht="15" hidden="false" customHeight="true" outlineLevel="0" collapsed="false">
      <c r="B23" s="4" t="s">
        <v>17</v>
      </c>
    </row>
    <row r="24" customFormat="false" ht="15" hidden="false" customHeight="true" outlineLevel="0" collapsed="false">
      <c r="B24" s="5" t="s">
        <v>18</v>
      </c>
    </row>
    <row r="25" customFormat="false" ht="15" hidden="false" customHeight="true" outlineLevel="0" collapsed="false">
      <c r="B25" s="5" t="s">
        <v>19</v>
      </c>
    </row>
  </sheetData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4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2" min="2" style="1" width="10"/>
    <col collapsed="false" customWidth="true" hidden="false" outlineLevel="0" max="4" min="3" style="1" width="15"/>
    <col collapsed="false" customWidth="true" hidden="false" outlineLevel="0" max="5" min="5" style="1" width="14"/>
    <col collapsed="false" customWidth="true" hidden="false" outlineLevel="0" max="6" min="6" style="1" width="3"/>
    <col collapsed="false" customWidth="true" hidden="false" outlineLevel="0" max="7" min="7" style="1" width="40"/>
  </cols>
  <sheetData>
    <row r="1" customFormat="false" ht="19.5" hidden="false" customHeight="true" outlineLevel="0" collapsed="false">
      <c r="A1" s="2" t="s">
        <v>20</v>
      </c>
    </row>
    <row r="2" customFormat="false" ht="15" hidden="false" customHeight="true" outlineLevel="0" collapsed="false">
      <c r="A2" s="3" t="s">
        <v>21</v>
      </c>
    </row>
    <row r="4" customFormat="false" ht="19.5" hidden="false" customHeight="true" outlineLevel="0" collapsed="false">
      <c r="A4" s="6" t="s">
        <v>22</v>
      </c>
      <c r="B4" s="7"/>
      <c r="C4" s="7"/>
      <c r="D4" s="7"/>
      <c r="E4" s="7"/>
      <c r="F4" s="7"/>
      <c r="G4" s="7"/>
    </row>
    <row r="5" customFormat="false" ht="30" hidden="false" customHeight="true" outlineLevel="0" collapsed="false">
      <c r="A5" s="8" t="s">
        <v>23</v>
      </c>
      <c r="B5" s="8" t="s">
        <v>24</v>
      </c>
      <c r="C5" s="8" t="s">
        <v>25</v>
      </c>
      <c r="D5" s="8" t="s">
        <v>26</v>
      </c>
      <c r="E5" s="8"/>
    </row>
    <row r="6" customFormat="false" ht="15" hidden="false" customHeight="true" outlineLevel="0" collapsed="false">
      <c r="A6" s="9" t="s">
        <v>27</v>
      </c>
      <c r="B6" s="10"/>
      <c r="C6" s="10"/>
      <c r="D6" s="10"/>
    </row>
    <row r="7" customFormat="false" ht="15" hidden="false" customHeight="true" outlineLevel="0" collapsed="false">
      <c r="A7" s="11" t="s">
        <v>28</v>
      </c>
      <c r="B7" s="12" t="n">
        <v>24</v>
      </c>
      <c r="C7" s="13" t="n">
        <v>78</v>
      </c>
      <c r="D7" s="14" t="n">
        <f aca="false">IFERROR(N(B7)*N(C7),0)</f>
        <v>1872</v>
      </c>
    </row>
    <row r="8" customFormat="false" ht="15" hidden="false" customHeight="true" outlineLevel="0" collapsed="false">
      <c r="A8" s="11" t="s">
        <v>29</v>
      </c>
      <c r="B8" s="12" t="n">
        <v>6</v>
      </c>
      <c r="C8" s="13" t="n">
        <v>128</v>
      </c>
      <c r="D8" s="14" t="n">
        <f aca="false">IFERROR(N(B8)*N(C8),0)</f>
        <v>768</v>
      </c>
    </row>
    <row r="9" customFormat="false" ht="15" hidden="false" customHeight="true" outlineLevel="0" collapsed="false">
      <c r="A9" s="11" t="s">
        <v>30</v>
      </c>
      <c r="B9" s="12" t="n">
        <v>0</v>
      </c>
      <c r="C9" s="13" t="n">
        <v>145</v>
      </c>
      <c r="D9" s="14" t="n">
        <f aca="false">IFERROR(N(B9)*N(C9),0)</f>
        <v>0</v>
      </c>
    </row>
    <row r="10" customFormat="false" ht="15" hidden="false" customHeight="true" outlineLevel="0" collapsed="false">
      <c r="A10" s="11" t="s">
        <v>31</v>
      </c>
      <c r="B10" s="12" t="n">
        <v>14</v>
      </c>
      <c r="C10" s="13" t="n">
        <v>82</v>
      </c>
      <c r="D10" s="14" t="n">
        <f aca="false">IFERROR(N(B10)*N(C10),0)</f>
        <v>1148</v>
      </c>
    </row>
    <row r="11" customFormat="false" ht="15" hidden="false" customHeight="true" outlineLevel="0" collapsed="false">
      <c r="A11" s="11" t="s">
        <v>32</v>
      </c>
      <c r="B11" s="12" t="n">
        <v>4</v>
      </c>
      <c r="C11" s="13" t="n">
        <v>118</v>
      </c>
      <c r="D11" s="14" t="n">
        <f aca="false">IFERROR(N(B11)*N(C11),0)</f>
        <v>472</v>
      </c>
    </row>
    <row r="12" customFormat="false" ht="15" hidden="false" customHeight="true" outlineLevel="0" collapsed="false">
      <c r="A12" s="11" t="s">
        <v>33</v>
      </c>
      <c r="B12" s="12" t="n">
        <v>3</v>
      </c>
      <c r="C12" s="13" t="n">
        <v>132</v>
      </c>
      <c r="D12" s="14" t="n">
        <f aca="false">IFERROR(N(B12)*N(C12),0)</f>
        <v>396</v>
      </c>
    </row>
    <row r="13" customFormat="false" ht="15" hidden="false" customHeight="true" outlineLevel="0" collapsed="false">
      <c r="A13" s="11" t="s">
        <v>34</v>
      </c>
      <c r="B13" s="12" t="n">
        <v>0</v>
      </c>
      <c r="C13" s="13" t="n">
        <v>155</v>
      </c>
      <c r="D13" s="14" t="n">
        <f aca="false">IFERROR(N(B13)*N(C13),0)</f>
        <v>0</v>
      </c>
    </row>
    <row r="14" customFormat="false" ht="15" hidden="false" customHeight="true" outlineLevel="0" collapsed="false">
      <c r="A14" s="11" t="s">
        <v>35</v>
      </c>
      <c r="B14" s="12" t="n">
        <v>2</v>
      </c>
      <c r="C14" s="13" t="n">
        <v>295</v>
      </c>
      <c r="D14" s="14" t="n">
        <f aca="false">IFERROR(N(B14)*N(C14),0)</f>
        <v>590</v>
      </c>
    </row>
    <row r="15" customFormat="false" ht="15" hidden="false" customHeight="true" outlineLevel="0" collapsed="false">
      <c r="A15" s="11" t="s">
        <v>36</v>
      </c>
      <c r="B15" s="12" t="n">
        <v>2</v>
      </c>
      <c r="C15" s="13" t="n">
        <v>165</v>
      </c>
      <c r="D15" s="14" t="n">
        <f aca="false">IFERROR(N(B15)*N(C15),0)</f>
        <v>330</v>
      </c>
    </row>
    <row r="16" customFormat="false" ht="15" hidden="false" customHeight="true" outlineLevel="0" collapsed="false">
      <c r="A16" s="9" t="s">
        <v>37</v>
      </c>
      <c r="B16" s="10"/>
      <c r="C16" s="10"/>
      <c r="D16" s="10"/>
    </row>
    <row r="17" customFormat="false" ht="15" hidden="false" customHeight="true" outlineLevel="0" collapsed="false">
      <c r="A17" s="11" t="s">
        <v>38</v>
      </c>
      <c r="B17" s="12" t="n">
        <v>18</v>
      </c>
      <c r="C17" s="13" t="n">
        <v>165</v>
      </c>
      <c r="D17" s="14" t="n">
        <f aca="false">IFERROR(N(B17)*N(C17),0)</f>
        <v>2970</v>
      </c>
    </row>
    <row r="18" customFormat="false" ht="15" hidden="false" customHeight="true" outlineLevel="0" collapsed="false">
      <c r="A18" s="11" t="s">
        <v>39</v>
      </c>
      <c r="B18" s="12" t="n">
        <v>6</v>
      </c>
      <c r="C18" s="13" t="n">
        <v>95</v>
      </c>
      <c r="D18" s="14" t="n">
        <f aca="false">IFERROR(N(B18)*N(C18),0)</f>
        <v>570</v>
      </c>
    </row>
    <row r="19" customFormat="false" ht="15" hidden="false" customHeight="true" outlineLevel="0" collapsed="false">
      <c r="A19" s="11" t="s">
        <v>40</v>
      </c>
      <c r="B19" s="12" t="n">
        <v>3</v>
      </c>
      <c r="C19" s="13" t="n">
        <v>245</v>
      </c>
      <c r="D19" s="14" t="n">
        <f aca="false">IFERROR(N(B19)*N(C19),0)</f>
        <v>735</v>
      </c>
    </row>
    <row r="20" customFormat="false" ht="15" hidden="false" customHeight="true" outlineLevel="0" collapsed="false">
      <c r="A20" s="11" t="s">
        <v>41</v>
      </c>
      <c r="B20" s="12" t="n">
        <v>1</v>
      </c>
      <c r="C20" s="13" t="n">
        <v>385</v>
      </c>
      <c r="D20" s="14" t="n">
        <f aca="false">IFERROR(N(B20)*N(C20),0)</f>
        <v>385</v>
      </c>
    </row>
    <row r="21" customFormat="false" ht="15" hidden="false" customHeight="true" outlineLevel="0" collapsed="false">
      <c r="A21" s="11" t="s">
        <v>42</v>
      </c>
      <c r="B21" s="12" t="n">
        <v>4</v>
      </c>
      <c r="C21" s="13" t="n">
        <v>135</v>
      </c>
      <c r="D21" s="14" t="n">
        <f aca="false">IFERROR(N(B21)*N(C21),0)</f>
        <v>540</v>
      </c>
    </row>
    <row r="22" customFormat="false" ht="15" hidden="false" customHeight="true" outlineLevel="0" collapsed="false">
      <c r="A22" s="11" t="s">
        <v>43</v>
      </c>
      <c r="B22" s="12" t="n">
        <v>0</v>
      </c>
      <c r="C22" s="13" t="n">
        <v>0</v>
      </c>
      <c r="D22" s="14" t="n">
        <f aca="false">IFERROR(N(B22)*N(C22),0)</f>
        <v>0</v>
      </c>
    </row>
    <row r="23" customFormat="false" ht="15" hidden="false" customHeight="true" outlineLevel="0" collapsed="false">
      <c r="A23" s="9" t="s">
        <v>44</v>
      </c>
      <c r="B23" s="10"/>
      <c r="C23" s="10"/>
      <c r="D23" s="10"/>
    </row>
    <row r="24" customFormat="false" ht="15" hidden="false" customHeight="true" outlineLevel="0" collapsed="false">
      <c r="A24" s="11" t="s">
        <v>45</v>
      </c>
      <c r="B24" s="12" t="n">
        <v>6</v>
      </c>
      <c r="C24" s="13" t="n">
        <v>165</v>
      </c>
      <c r="D24" s="14" t="n">
        <f aca="false">IFERROR(N(B24)*N(C24),0)</f>
        <v>990</v>
      </c>
    </row>
    <row r="25" customFormat="false" ht="15" hidden="false" customHeight="true" outlineLevel="0" collapsed="false">
      <c r="A25" s="11" t="s">
        <v>46</v>
      </c>
      <c r="B25" s="12" t="n">
        <v>0</v>
      </c>
      <c r="C25" s="13" t="n">
        <v>125</v>
      </c>
      <c r="D25" s="14" t="n">
        <f aca="false">IFERROR(N(B25)*N(C25),0)</f>
        <v>0</v>
      </c>
    </row>
    <row r="26" customFormat="false" ht="15" hidden="false" customHeight="true" outlineLevel="0" collapsed="false">
      <c r="A26" s="11" t="s">
        <v>47</v>
      </c>
      <c r="B26" s="12" t="n">
        <v>1</v>
      </c>
      <c r="C26" s="13" t="n">
        <v>185</v>
      </c>
      <c r="D26" s="14" t="n">
        <f aca="false">IFERROR(N(B26)*N(C26),0)</f>
        <v>185</v>
      </c>
    </row>
    <row r="27" customFormat="false" ht="15" hidden="false" customHeight="true" outlineLevel="0" collapsed="false">
      <c r="A27" s="9" t="s">
        <v>48</v>
      </c>
      <c r="B27" s="10"/>
      <c r="C27" s="10"/>
      <c r="D27" s="10"/>
    </row>
    <row r="28" customFormat="false" ht="15" hidden="false" customHeight="true" outlineLevel="0" collapsed="false">
      <c r="A28" s="11" t="s">
        <v>49</v>
      </c>
      <c r="B28" s="12" t="n">
        <v>22</v>
      </c>
      <c r="C28" s="13" t="n">
        <v>145</v>
      </c>
      <c r="D28" s="14" t="n">
        <f aca="false">IFERROR(N(B28)*N(C28),0)</f>
        <v>3190</v>
      </c>
    </row>
    <row r="29" customFormat="false" ht="15" hidden="false" customHeight="true" outlineLevel="0" collapsed="false">
      <c r="A29" s="11" t="s">
        <v>50</v>
      </c>
      <c r="B29" s="12" t="n">
        <v>4</v>
      </c>
      <c r="C29" s="13" t="n">
        <v>195</v>
      </c>
      <c r="D29" s="14" t="n">
        <f aca="false">IFERROR(N(B29)*N(C29),0)</f>
        <v>780</v>
      </c>
    </row>
    <row r="30" customFormat="false" ht="15" hidden="false" customHeight="true" outlineLevel="0" collapsed="false">
      <c r="A30" s="11" t="s">
        <v>51</v>
      </c>
      <c r="B30" s="12" t="n">
        <v>0</v>
      </c>
      <c r="C30" s="13" t="n">
        <v>1250</v>
      </c>
      <c r="D30" s="14" t="n">
        <f aca="false">IFERROR(N(B30)*N(C30),0)</f>
        <v>0</v>
      </c>
    </row>
    <row r="31" customFormat="false" ht="15" hidden="false" customHeight="true" outlineLevel="0" collapsed="false">
      <c r="A31" s="11" t="s">
        <v>52</v>
      </c>
      <c r="B31" s="12" t="n">
        <v>0</v>
      </c>
      <c r="C31" s="13" t="n">
        <v>3200</v>
      </c>
      <c r="D31" s="14" t="n">
        <f aca="false">IFERROR(N(B31)*N(C31),0)</f>
        <v>0</v>
      </c>
    </row>
    <row r="32" customFormat="false" ht="15" hidden="false" customHeight="true" outlineLevel="0" collapsed="false">
      <c r="A32" s="11" t="s">
        <v>53</v>
      </c>
      <c r="B32" s="12" t="n">
        <v>0</v>
      </c>
      <c r="C32" s="13" t="n">
        <v>1450</v>
      </c>
      <c r="D32" s="14" t="n">
        <f aca="false">IFERROR(N(B32)*N(C32),0)</f>
        <v>0</v>
      </c>
    </row>
    <row r="33" customFormat="false" ht="15" hidden="false" customHeight="true" outlineLevel="0" collapsed="false">
      <c r="A33" s="11" t="s">
        <v>54</v>
      </c>
      <c r="B33" s="12" t="n">
        <v>0</v>
      </c>
      <c r="C33" s="13" t="n">
        <v>1150</v>
      </c>
      <c r="D33" s="14" t="n">
        <f aca="false">IFERROR(N(B33)*N(C33),0)</f>
        <v>0</v>
      </c>
    </row>
    <row r="34" customFormat="false" ht="15" hidden="false" customHeight="true" outlineLevel="0" collapsed="false">
      <c r="A34" s="9" t="s">
        <v>55</v>
      </c>
      <c r="B34" s="10"/>
      <c r="C34" s="10"/>
      <c r="D34" s="10"/>
    </row>
    <row r="35" customFormat="false" ht="15" hidden="false" customHeight="true" outlineLevel="0" collapsed="false">
      <c r="A35" s="11" t="s">
        <v>56</v>
      </c>
      <c r="B35" s="12" t="n">
        <v>0</v>
      </c>
      <c r="C35" s="13" t="n">
        <v>0.42</v>
      </c>
      <c r="D35" s="14" t="n">
        <f aca="false">IFERROR(N(B35)*N(C35),0)</f>
        <v>0</v>
      </c>
      <c r="G35" s="3" t="s">
        <v>57</v>
      </c>
    </row>
    <row r="36" customFormat="false" ht="15" hidden="false" customHeight="true" outlineLevel="0" collapsed="false">
      <c r="A36" s="11" t="s">
        <v>58</v>
      </c>
      <c r="B36" s="12" t="n">
        <v>0</v>
      </c>
      <c r="C36" s="13" t="n">
        <v>0.58</v>
      </c>
      <c r="D36" s="14" t="n">
        <f aca="false">IFERROR(N(B36)*N(C36),0)</f>
        <v>0</v>
      </c>
    </row>
    <row r="37" customFormat="false" ht="15" hidden="false" customHeight="true" outlineLevel="0" collapsed="false">
      <c r="A37" s="11" t="s">
        <v>59</v>
      </c>
      <c r="B37" s="12" t="n">
        <v>0</v>
      </c>
      <c r="C37" s="13" t="n">
        <v>0.92</v>
      </c>
      <c r="D37" s="14" t="n">
        <f aca="false">IFERROR(N(B37)*N(C37),0)</f>
        <v>0</v>
      </c>
    </row>
    <row r="38" customFormat="false" ht="15" hidden="false" customHeight="true" outlineLevel="0" collapsed="false">
      <c r="A38" s="11" t="s">
        <v>60</v>
      </c>
      <c r="B38" s="12" t="n">
        <v>0</v>
      </c>
      <c r="C38" s="13" t="n">
        <v>0</v>
      </c>
      <c r="D38" s="14" t="n">
        <f aca="false">IFERROR(N(B38)*N(C38),0)</f>
        <v>0</v>
      </c>
    </row>
    <row r="39" customFormat="false" ht="15" hidden="false" customHeight="true" outlineLevel="0" collapsed="false">
      <c r="A39" s="15" t="s">
        <v>61</v>
      </c>
      <c r="B39" s="16"/>
      <c r="C39" s="16"/>
      <c r="D39" s="17" t="n">
        <f aca="false">SUM(D6:D38)</f>
        <v>15921</v>
      </c>
    </row>
    <row r="40" customFormat="false" ht="15" hidden="false" customHeight="true" outlineLevel="0" collapsed="false">
      <c r="A40" s="18" t="s">
        <v>62</v>
      </c>
      <c r="B40" s="19" t="n">
        <f aca="false">SUM(B7:B38)</f>
        <v>120</v>
      </c>
    </row>
  </sheetData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3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2" min="2" style="1" width="12"/>
    <col collapsed="false" customWidth="true" hidden="false" outlineLevel="0" max="3" min="3" style="1" width="11"/>
    <col collapsed="false" customWidth="true" hidden="false" outlineLevel="0" max="4" min="4" style="1" width="13"/>
    <col collapsed="false" customWidth="true" hidden="false" outlineLevel="0" max="5" min="5" style="1" width="14"/>
    <col collapsed="false" customWidth="true" hidden="false" outlineLevel="0" max="6" min="6" style="1" width="3"/>
    <col collapsed="false" customWidth="true" hidden="false" outlineLevel="0" max="7" min="7" style="1" width="42"/>
  </cols>
  <sheetData>
    <row r="1" customFormat="false" ht="19.5" hidden="false" customHeight="true" outlineLevel="0" collapsed="false">
      <c r="A1" s="2" t="s">
        <v>63</v>
      </c>
    </row>
    <row r="2" customFormat="false" ht="15" hidden="false" customHeight="true" outlineLevel="0" collapsed="false">
      <c r="A2" s="20" t="s">
        <v>64</v>
      </c>
    </row>
    <row r="3" customFormat="false" ht="15" hidden="false" customHeight="true" outlineLevel="0" collapsed="false">
      <c r="A3" s="18" t="s">
        <v>65</v>
      </c>
      <c r="B3" s="21"/>
      <c r="C3" s="21"/>
      <c r="D3" s="21"/>
      <c r="E3" s="21"/>
    </row>
    <row r="4" customFormat="false" ht="15" hidden="false" customHeight="true" outlineLevel="0" collapsed="false">
      <c r="B4" s="21" t="s">
        <v>66</v>
      </c>
      <c r="C4" s="21" t="s">
        <v>67</v>
      </c>
    </row>
    <row r="7" customFormat="false" ht="19.5" hidden="false" customHeight="true" outlineLevel="0" collapsed="false">
      <c r="A7" s="6" t="s">
        <v>68</v>
      </c>
      <c r="B7" s="7"/>
      <c r="C7" s="7"/>
      <c r="D7" s="7"/>
      <c r="E7" s="7"/>
      <c r="F7" s="7"/>
      <c r="G7" s="7"/>
    </row>
    <row r="8" customFormat="false" ht="15" hidden="false" customHeight="true" outlineLevel="0" collapsed="false">
      <c r="A8" s="22" t="s">
        <v>69</v>
      </c>
      <c r="B8" s="23" t="n">
        <v>0.1</v>
      </c>
      <c r="C8" s="3" t="s">
        <v>70</v>
      </c>
    </row>
    <row r="9" customFormat="false" ht="15" hidden="false" customHeight="true" outlineLevel="0" collapsed="false">
      <c r="A9" s="22" t="s">
        <v>71</v>
      </c>
      <c r="B9" s="23" t="n">
        <v>0.1</v>
      </c>
      <c r="C9" s="3" t="s">
        <v>72</v>
      </c>
    </row>
    <row r="10" customFormat="false" ht="15" hidden="false" customHeight="true" outlineLevel="0" collapsed="false">
      <c r="A10" s="22" t="s">
        <v>73</v>
      </c>
      <c r="B10" s="23" t="n">
        <v>0</v>
      </c>
      <c r="C10" s="3" t="s">
        <v>74</v>
      </c>
    </row>
    <row r="12" customFormat="false" ht="19.5" hidden="false" customHeight="true" outlineLevel="0" collapsed="false">
      <c r="A12" s="6" t="s">
        <v>75</v>
      </c>
      <c r="B12" s="7"/>
      <c r="C12" s="7"/>
      <c r="D12" s="7"/>
      <c r="E12" s="7"/>
      <c r="F12" s="7"/>
      <c r="G12" s="7"/>
    </row>
    <row r="13" customFormat="false" ht="30" hidden="false" customHeight="true" outlineLevel="0" collapsed="false">
      <c r="A13" s="8" t="s">
        <v>23</v>
      </c>
      <c r="B13" s="8" t="s">
        <v>24</v>
      </c>
      <c r="C13" s="8" t="s">
        <v>76</v>
      </c>
      <c r="D13" s="8" t="s">
        <v>77</v>
      </c>
      <c r="E13" s="8" t="s">
        <v>78</v>
      </c>
    </row>
    <row r="14" customFormat="false" ht="15" hidden="false" customHeight="true" outlineLevel="0" collapsed="false">
      <c r="A14" s="11" t="s">
        <v>79</v>
      </c>
      <c r="B14" s="12" t="n">
        <v>1</v>
      </c>
      <c r="C14" s="24" t="s">
        <v>80</v>
      </c>
      <c r="D14" s="13" t="n">
        <v>320</v>
      </c>
      <c r="E14" s="14" t="n">
        <f aca="false">IFERROR(N(B14)*N(D14),0)</f>
        <v>320</v>
      </c>
    </row>
    <row r="15" customFormat="false" ht="15" hidden="false" customHeight="true" outlineLevel="0" collapsed="false">
      <c r="A15" s="11" t="s">
        <v>81</v>
      </c>
      <c r="B15" s="12" t="n">
        <v>1</v>
      </c>
      <c r="C15" s="24" t="s">
        <v>80</v>
      </c>
      <c r="D15" s="13" t="n">
        <v>145</v>
      </c>
      <c r="E15" s="14" t="n">
        <f aca="false">IFERROR(N(B15)*N(D15),0)</f>
        <v>145</v>
      </c>
    </row>
    <row r="16" customFormat="false" ht="15" hidden="false" customHeight="true" outlineLevel="0" collapsed="false">
      <c r="A16" s="11" t="s">
        <v>82</v>
      </c>
      <c r="B16" s="12" t="n">
        <v>0</v>
      </c>
      <c r="C16" s="24" t="s">
        <v>80</v>
      </c>
      <c r="D16" s="13" t="n">
        <v>0</v>
      </c>
      <c r="E16" s="14" t="n">
        <f aca="false">IFERROR(N(B16)*N(D16),0)</f>
        <v>0</v>
      </c>
    </row>
    <row r="17" customFormat="false" ht="15" hidden="false" customHeight="true" outlineLevel="0" collapsed="false">
      <c r="A17" s="11" t="s">
        <v>83</v>
      </c>
      <c r="B17" s="12" t="n">
        <v>0</v>
      </c>
      <c r="C17" s="24" t="s">
        <v>80</v>
      </c>
      <c r="D17" s="13" t="n">
        <v>0</v>
      </c>
      <c r="E17" s="14" t="n">
        <f aca="false">IFERROR(N(B17)*N(D17),0)</f>
        <v>0</v>
      </c>
    </row>
    <row r="18" customFormat="false" ht="15" hidden="false" customHeight="true" outlineLevel="0" collapsed="false">
      <c r="A18" s="11" t="s">
        <v>84</v>
      </c>
      <c r="B18" s="12" t="n">
        <v>0</v>
      </c>
      <c r="C18" s="24" t="s">
        <v>85</v>
      </c>
      <c r="D18" s="13" t="n">
        <v>0</v>
      </c>
      <c r="E18" s="14" t="n">
        <f aca="false">IFERROR(N(B18)*N(D18),0)</f>
        <v>0</v>
      </c>
    </row>
    <row r="19" customFormat="false" ht="15" hidden="false" customHeight="true" outlineLevel="0" collapsed="false">
      <c r="A19" s="11" t="s">
        <v>86</v>
      </c>
      <c r="B19" s="12" t="n">
        <v>0</v>
      </c>
      <c r="C19" s="24" t="s">
        <v>80</v>
      </c>
      <c r="D19" s="13" t="n">
        <v>0</v>
      </c>
      <c r="E19" s="14" t="n">
        <f aca="false">IFERROR(N(B19)*N(D19),0)</f>
        <v>0</v>
      </c>
    </row>
    <row r="20" customFormat="false" ht="15" hidden="false" customHeight="true" outlineLevel="0" collapsed="false">
      <c r="A20" s="11" t="s">
        <v>87</v>
      </c>
      <c r="B20" s="12" t="n">
        <v>0</v>
      </c>
      <c r="C20" s="24" t="s">
        <v>80</v>
      </c>
      <c r="D20" s="13" t="n">
        <v>0</v>
      </c>
      <c r="E20" s="14" t="n">
        <f aca="false">IFERROR(N(B20)*N(D20),0)</f>
        <v>0</v>
      </c>
    </row>
    <row r="21" customFormat="false" ht="15" hidden="false" customHeight="true" outlineLevel="0" collapsed="false">
      <c r="A21" s="15" t="s">
        <v>88</v>
      </c>
      <c r="B21" s="16"/>
      <c r="C21" s="16"/>
      <c r="D21" s="16"/>
      <c r="E21" s="17" t="n">
        <f aca="false">SUM(E14:E20)</f>
        <v>465</v>
      </c>
    </row>
    <row r="23" customFormat="false" ht="19.5" hidden="false" customHeight="true" outlineLevel="0" collapsed="false">
      <c r="A23" s="6" t="s">
        <v>89</v>
      </c>
      <c r="B23" s="7"/>
      <c r="C23" s="7"/>
      <c r="D23" s="7"/>
      <c r="E23" s="7"/>
      <c r="F23" s="7"/>
      <c r="G23" s="7"/>
    </row>
    <row r="24" customFormat="false" ht="15" hidden="false" customHeight="true" outlineLevel="0" collapsed="false">
      <c r="A24" s="22" t="s">
        <v>90</v>
      </c>
      <c r="E24" s="14" t="n">
        <f aca="false">'Device Count'!D39</f>
        <v>15921</v>
      </c>
    </row>
    <row r="25" customFormat="false" ht="15" hidden="false" customHeight="true" outlineLevel="0" collapsed="false">
      <c r="A25" s="22" t="s">
        <v>91</v>
      </c>
      <c r="E25" s="14" t="n">
        <f aca="false">E21</f>
        <v>465</v>
      </c>
    </row>
    <row r="26" customFormat="false" ht="15" hidden="false" customHeight="true" outlineLevel="0" collapsed="false">
      <c r="A26" s="15" t="s">
        <v>92</v>
      </c>
      <c r="B26" s="16"/>
      <c r="C26" s="16"/>
      <c r="D26" s="16"/>
      <c r="E26" s="17" t="n">
        <f aca="false">E24+E25</f>
        <v>16386</v>
      </c>
    </row>
    <row r="27" customFormat="false" ht="15" hidden="false" customHeight="true" outlineLevel="0" collapsed="false">
      <c r="A27" s="22" t="s">
        <v>69</v>
      </c>
      <c r="B27" s="25"/>
      <c r="C27" s="25"/>
      <c r="D27" s="25"/>
      <c r="E27" s="14" t="n">
        <f aca="false">E26*$B$8</f>
        <v>1638.6</v>
      </c>
    </row>
    <row r="28" customFormat="false" ht="15" hidden="false" customHeight="true" outlineLevel="0" collapsed="false">
      <c r="A28" s="22" t="s">
        <v>93</v>
      </c>
      <c r="B28" s="25"/>
      <c r="C28" s="25"/>
      <c r="D28" s="25"/>
      <c r="E28" s="14" t="n">
        <f aca="false">E26+E27</f>
        <v>18024.6</v>
      </c>
    </row>
    <row r="29" customFormat="false" ht="15" hidden="false" customHeight="true" outlineLevel="0" collapsed="false">
      <c r="A29" s="22" t="s">
        <v>71</v>
      </c>
      <c r="B29" s="25"/>
      <c r="C29" s="25"/>
      <c r="D29" s="25"/>
      <c r="E29" s="14" t="n">
        <f aca="false">E28*$B$9</f>
        <v>1802.46</v>
      </c>
    </row>
    <row r="30" customFormat="false" ht="15" hidden="false" customHeight="true" outlineLevel="0" collapsed="false">
      <c r="A30" s="22" t="s">
        <v>94</v>
      </c>
      <c r="B30" s="25"/>
      <c r="C30" s="25"/>
      <c r="D30" s="25"/>
      <c r="E30" s="14" t="n">
        <f aca="false">E28+E29</f>
        <v>19827.06</v>
      </c>
    </row>
    <row r="31" customFormat="false" ht="15" hidden="false" customHeight="true" outlineLevel="0" collapsed="false">
      <c r="A31" s="22" t="s">
        <v>73</v>
      </c>
      <c r="B31" s="25"/>
      <c r="C31" s="25"/>
      <c r="D31" s="25"/>
      <c r="E31" s="14" t="n">
        <f aca="false">E30*$B$10</f>
        <v>0</v>
      </c>
    </row>
    <row r="32" customFormat="false" ht="15.75" hidden="false" customHeight="true" outlineLevel="0" collapsed="false">
      <c r="A32" s="26" t="s">
        <v>95</v>
      </c>
      <c r="B32" s="26"/>
      <c r="C32" s="26"/>
      <c r="D32" s="26"/>
      <c r="E32" s="27" t="n">
        <f aca="false">E30+E31</f>
        <v>19827.06</v>
      </c>
    </row>
    <row r="34" customFormat="false" ht="15" hidden="false" customHeight="true" outlineLevel="0" collapsed="false">
      <c r="A34" s="18" t="s">
        <v>96</v>
      </c>
      <c r="E34" s="14" t="n">
        <f aca="false">IFERROR(E30/'Device Count'!B40,0)</f>
        <v>165.2255</v>
      </c>
      <c r="G34" s="3" t="s">
        <v>97</v>
      </c>
    </row>
    <row r="35" customFormat="false" ht="15" hidden="false" customHeight="true" outlineLevel="0" collapsed="false">
      <c r="A35" s="18" t="s">
        <v>98</v>
      </c>
      <c r="E35" s="28" t="n">
        <f aca="false">IFERROR((E30-E26)/E30,0)</f>
        <v>0.173553719008264</v>
      </c>
    </row>
  </sheetData>
  <mergeCells count="1">
    <mergeCell ref="B3:E3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2026-08-20T02:09:22Z</dcterms:created>
  <dc:creator>openpyxl</dc:creator>
  <dc:description/>
  <dc:language>en-US</dc:language>
  <cp:lastModifiedBy/>
  <dcterms:modified xsi:type="dcterms:W3CDTF">2026-08-20T02:10:13Z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