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ad Me" sheetId="1" state="visible" r:id="rId3"/>
    <sheet name="Rooms" sheetId="2" state="visible" r:id="rId4"/>
    <sheet name="Estimate" sheetId="3" state="visible" r:id="rId5"/>
  </sheets>
  <definedNames>
    <definedName function="false" hidden="false" localSheetId="2" name="_xlnm.Print_Area" vbProcedure="false">Estimate!$A$1:$E$61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<sst xmlns="http://schemas.openxmlformats.org/spreadsheetml/2006/main" count="130" uniqueCount="115">
  <si>
    <t xml:space="preserve">PAINTING ESTIMATE TEMPLATE</t>
  </si>
  <si>
    <t xml:space="preserve">Measures the walls for you, works out the gallons, and prices the job.</t>
  </si>
  <si>
    <t xml:space="preserve">HOW TO USE THIS</t>
  </si>
  <si>
    <t xml:space="preserve">1.  On the 'Rooms' tab, enter each room: length, width, ceiling height, and how many doors and windows.</t>
  </si>
  <si>
    <t xml:space="preserve">     The sheet works out wall area, deducts the openings, and totals ceiling area and trim.</t>
  </si>
  <si>
    <t xml:space="preserve">2.  On the 'Estimate' tab, set your coats, spread rate and rates. Gallons calculate themselves.</t>
  </si>
  <si>
    <t xml:space="preserve">3.  Check overhead and profit before you send it.</t>
  </si>
  <si>
    <t xml:space="preserve">THE MATH</t>
  </si>
  <si>
    <t xml:space="preserve">Wall area = 2 × (length + width) × ceiling height.</t>
  </si>
  <si>
    <t xml:space="preserve">Openings are deducted at 21 sq ft per door and 15 sq ft per window by default - both editable,</t>
  </si>
  <si>
    <t xml:space="preserve">because a patio slider is not a bathroom window.</t>
  </si>
  <si>
    <t xml:space="preserve">Gallons = (area × coats) ÷ spread rate, rounded up. You cannot buy two-thirds of a gallon.</t>
  </si>
  <si>
    <t xml:space="preserve">Default spread rate is 350 sq ft per gallon for finish coats and 275 for primer. Check the can -</t>
  </si>
  <si>
    <t xml:space="preserve">rates vary by product, and a rough or porous surface will drink far more than the label claims.</t>
  </si>
  <si>
    <t xml:space="preserve">WHERE PAINTERS LOSE MONEY</t>
  </si>
  <si>
    <t xml:space="preserve">Prep, not paint. Filling, sanding, caulking, masking and protecting take longer than rolling, and</t>
  </si>
  <si>
    <t xml:space="preserve">they are invisible in the finished job, which makes them easy to under-count. Prep hours have their</t>
  </si>
  <si>
    <t xml:space="preserve">own line on the estimate for exactly this reason. Walk the job and count them honestly.</t>
  </si>
  <si>
    <t xml:space="preserve">Second: dark or saturated colours over a light wall routinely need three coats, not two. Set the</t>
  </si>
  <si>
    <t xml:space="preserve">coats field to what the job actually needs, not what you hope it needs.</t>
  </si>
  <si>
    <t xml:space="preserve">DISCLAIMER</t>
  </si>
  <si>
    <t xml:space="preserve">An estimating aid, not a substitute for walking the job. Verify spread rates against your product's</t>
  </si>
  <si>
    <t xml:space="preserve">data sheet. Lead paint in pre-1978 buildings carries legal obligations - know the rules where you work.</t>
  </si>
  <si>
    <t xml:space="preserve">ROOMS</t>
  </si>
  <si>
    <t xml:space="preserve">One row per room. Blue on cream is yours.</t>
  </si>
  <si>
    <t xml:space="preserve">  OPENING DEDUCTIONS</t>
  </si>
  <si>
    <t xml:space="preserve">Sq ft deducted per door</t>
  </si>
  <si>
    <t xml:space="preserve">A 3ft × 7ft door</t>
  </si>
  <si>
    <t xml:space="preserve">Sq ft deducted per window</t>
  </si>
  <si>
    <t xml:space="preserve">Raise it for sliders and picture windows</t>
  </si>
  <si>
    <t xml:space="preserve">  ROOM SCHEDULE</t>
  </si>
  <si>
    <t xml:space="preserve">Room</t>
  </si>
  <si>
    <t xml:space="preserve">Length (ft)</t>
  </si>
  <si>
    <t xml:space="preserve">Width (ft)</t>
  </si>
  <si>
    <t xml:space="preserve">Ceiling ht (ft)</t>
  </si>
  <si>
    <t xml:space="preserve">Doors</t>
  </si>
  <si>
    <t xml:space="preserve">Windows</t>
  </si>
  <si>
    <t xml:space="preserve">Gross wall (sq ft)</t>
  </si>
  <si>
    <t xml:space="preserve">Net wall (sq ft)</t>
  </si>
  <si>
    <t xml:space="preserve">Ceiling (sq ft)</t>
  </si>
  <si>
    <t xml:space="preserve">Trim (LF)</t>
  </si>
  <si>
    <t xml:space="preserve">EXAMPLE - Living room</t>
  </si>
  <si>
    <t xml:space="preserve">TOTAL</t>
  </si>
  <si>
    <t xml:space="preserve">Trim LF is the room perimeter - baseboard. Add door and window casing on the Estimate tab if you paint it.</t>
  </si>
  <si>
    <t xml:space="preserve">PAINTING ESTIMATE</t>
  </si>
  <si>
    <t xml:space="preserve">[ YOUR COMPANY ]  |  Phone  |  Email  |  Licence #</t>
  </si>
  <si>
    <t xml:space="preserve">Customer / job address:</t>
  </si>
  <si>
    <t xml:space="preserve">Estimate #</t>
  </si>
  <si>
    <t xml:space="preserve">Date</t>
  </si>
  <si>
    <t xml:space="preserve">  MARGIN &amp; TAX  -  set once</t>
  </si>
  <si>
    <t xml:space="preserve">Overhead</t>
  </si>
  <si>
    <t xml:space="preserve">What it costs you to exist. Recover it on every job.</t>
  </si>
  <si>
    <t xml:space="preserve">Profit</t>
  </si>
  <si>
    <t xml:space="preserve">Applied after overhead, not instead of it.</t>
  </si>
  <si>
    <t xml:space="preserve">Sales tax</t>
  </si>
  <si>
    <t xml:space="preserve">Your local rate, or 0 if not taxable</t>
  </si>
  <si>
    <t xml:space="preserve">  PAINT SPECIFICATION</t>
  </si>
  <si>
    <t xml:space="preserve">Wall coats</t>
  </si>
  <si>
    <t xml:space="preserve">3 for a dark colour over light</t>
  </si>
  <si>
    <t xml:space="preserve">Ceiling coats</t>
  </si>
  <si>
    <t xml:space="preserve">Trim coats</t>
  </si>
  <si>
    <t xml:space="preserve">Finish spread rate (sq ft/gal)</t>
  </si>
  <si>
    <t xml:space="preserve">Check the can. Rough surfaces drink more.</t>
  </si>
  <si>
    <t xml:space="preserve">Primer spread rate (sq ft/gal)</t>
  </si>
  <si>
    <t xml:space="preserve">Prime the walls?</t>
  </si>
  <si>
    <t xml:space="preserve">1 = yes, 0 = no</t>
  </si>
  <si>
    <t xml:space="preserve">Paint price per gallon</t>
  </si>
  <si>
    <t xml:space="preserve">Primer price per gallon</t>
  </si>
  <si>
    <t xml:space="preserve">  AREAS  -  from the Rooms tab</t>
  </si>
  <si>
    <t xml:space="preserve">Net wall area (sq ft)</t>
  </si>
  <si>
    <t xml:space="preserve">Ceiling area (sq ft)</t>
  </si>
  <si>
    <t xml:space="preserve">Trim (linear ft)</t>
  </si>
  <si>
    <t xml:space="preserve">  MATERIALS</t>
  </si>
  <si>
    <t xml:space="preserve">Item</t>
  </si>
  <si>
    <t xml:space="preserve">Qty</t>
  </si>
  <si>
    <t xml:space="preserve">Unit</t>
  </si>
  <si>
    <t xml:space="preserve">Unit cost</t>
  </si>
  <si>
    <t xml:space="preserve">Line total</t>
  </si>
  <si>
    <t xml:space="preserve">Finish paint - walls</t>
  </si>
  <si>
    <t xml:space="preserve">gal</t>
  </si>
  <si>
    <t xml:space="preserve">Finish paint - ceilings</t>
  </si>
  <si>
    <t xml:space="preserve">Finish paint - trim</t>
  </si>
  <si>
    <t xml:space="preserve">Trim gallons assume a 0.5 ft paintable width per linear foot.</t>
  </si>
  <si>
    <t xml:space="preserve">Primer</t>
  </si>
  <si>
    <t xml:space="preserve">Masking, plastic, tape, paper</t>
  </si>
  <si>
    <t xml:space="preserve">job</t>
  </si>
  <si>
    <t xml:space="preserve">Caulk, filler, sandpaper</t>
  </si>
  <si>
    <t xml:space="preserve">Sundries - liners, brushes, rollers</t>
  </si>
  <si>
    <t xml:space="preserve">Other material</t>
  </si>
  <si>
    <t xml:space="preserve">ea</t>
  </si>
  <si>
    <t xml:space="preserve">Materials subtotal</t>
  </si>
  <si>
    <t xml:space="preserve">  LABOUR</t>
  </si>
  <si>
    <t xml:space="preserve">Rate</t>
  </si>
  <si>
    <t xml:space="preserve">Prep - fill, sand, caulk, mask</t>
  </si>
  <si>
    <t xml:space="preserve">hr</t>
  </si>
  <si>
    <t xml:space="preserve">Count these honestly. This is where the job is won or lost.</t>
  </si>
  <si>
    <t xml:space="preserve">Paint walls</t>
  </si>
  <si>
    <t xml:space="preserve">sq ft</t>
  </si>
  <si>
    <t xml:space="preserve">Per sq ft per coat</t>
  </si>
  <si>
    <t xml:space="preserve">Paint ceilings</t>
  </si>
  <si>
    <t xml:space="preserve">Paint trim</t>
  </si>
  <si>
    <t xml:space="preserve">LF</t>
  </si>
  <si>
    <t xml:space="preserve">Per linear ft per coat</t>
  </si>
  <si>
    <t xml:space="preserve">Cleanup and touch-up</t>
  </si>
  <si>
    <t xml:space="preserve">Other labour</t>
  </si>
  <si>
    <t xml:space="preserve">Labour subtotal</t>
  </si>
  <si>
    <t xml:space="preserve">  ESTIMATE SUMMARY</t>
  </si>
  <si>
    <t xml:space="preserve">Materials</t>
  </si>
  <si>
    <t xml:space="preserve">Labour</t>
  </si>
  <si>
    <t xml:space="preserve">JOB COST</t>
  </si>
  <si>
    <t xml:space="preserve">Subtotal after overhead</t>
  </si>
  <si>
    <t xml:space="preserve">Price before tax</t>
  </si>
  <si>
    <t xml:space="preserve">TOTAL ESTIMATE</t>
  </si>
  <si>
    <t xml:space="preserve">Price per sq ft of wall</t>
  </si>
  <si>
    <t xml:space="preserve">Gross margin %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</si>
</sst>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#,##0"/>
    <numFmt numFmtId="166" formatCode="#,##0.0"/>
    <numFmt numFmtId="167" formatCode="0.0%"/>
    <numFmt numFmtId="168" formatCode="\$#,##0.00;&quot;($&quot;#,##0.00\);\-"/>
  </numFmts>
  <fonts count="1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1F3864"/>
      <name val="Arial"/>
      <family val="0"/>
      <charset val="1"/>
    </font>
    <font>
      <i val="true"/>
      <sz val="9"/>
      <color rgb="FF595959"/>
      <name val="Arial"/>
      <family val="0"/>
      <charset val="1"/>
    </font>
    <font>
      <b val="true"/>
      <sz val="11"/>
      <color rgb="FF1F3864"/>
      <name val="Arial"/>
      <family val="0"/>
      <charset val="1"/>
    </font>
    <font>
      <sz val="10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b val="true"/>
      <sz val="10"/>
      <name val="Arial"/>
      <family val="0"/>
      <charset val="1"/>
    </font>
    <font>
      <sz val="10"/>
      <color rgb="FF0000FF"/>
      <name val="Arial"/>
      <family val="0"/>
      <charset val="1"/>
    </font>
    <font>
      <i val="true"/>
      <sz val="10"/>
      <color rgb="FF0000FF"/>
      <name val="Arial"/>
      <family val="0"/>
      <charset val="1"/>
    </font>
    <font>
      <b val="true"/>
      <sz val="12"/>
      <color rgb="FF1F3864"/>
      <name val="Arial"/>
      <family val="0"/>
      <charset val="1"/>
    </font>
    <font>
      <b val="true"/>
      <sz val="13"/>
      <color rgb="FFFFFFFF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1F3864"/>
        <bgColor rgb="FF333333"/>
      </patternFill>
    </fill>
    <fill>
      <patternFill patternType="solid">
        <fgColor rgb="FFFFF2CC"/>
        <bgColor rgb="FFEDEDED"/>
      </patternFill>
    </fill>
    <fill>
      <patternFill patternType="solid">
        <fgColor rgb="FFEDEDED"/>
        <bgColor rgb="FFD9E2F3"/>
      </patternFill>
    </fill>
    <fill>
      <patternFill patternType="solid">
        <fgColor rgb="FFD9E2F3"/>
        <bgColor rgb="FFEDEDED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8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10" fillId="3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9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3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6" fontId="7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0" fillId="3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2" fillId="5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5" borderId="1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12" fillId="5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0" fillId="3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7" fontId="10" fillId="3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8" fontId="10" fillId="3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7" fillId="5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7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7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8" fontId="12" fillId="5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6" fontId="10" fillId="3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3" fillId="2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8" fontId="13" fillId="2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7" fontId="7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2CC"/>
      <rgbColor rgb="FFEDEDED"/>
      <rgbColor rgb="FF660066"/>
      <rgbColor rgb="FFFF8080"/>
      <rgbColor rgb="FF0066CC"/>
      <rgbColor rgb="FFD9E2F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95959"/>
      <rgbColor rgb="FF969696"/>
      <rgbColor rgb="FF1F3864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2:B2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3"/>
    <col collapsed="false" customWidth="true" hidden="false" outlineLevel="0" max="2" min="2" style="1" width="104"/>
  </cols>
  <sheetData>
    <row r="2" customFormat="false" ht="19.5" hidden="false" customHeight="true" outlineLevel="0" collapsed="false">
      <c r="B2" s="2" t="s">
        <v>0</v>
      </c>
    </row>
    <row r="3" customFormat="false" ht="15" hidden="false" customHeight="true" outlineLevel="0" collapsed="false">
      <c r="B3" s="3" t="s">
        <v>1</v>
      </c>
    </row>
    <row r="5" customFormat="false" ht="15" hidden="false" customHeight="true" outlineLevel="0" collapsed="false">
      <c r="B5" s="4" t="s">
        <v>2</v>
      </c>
    </row>
    <row r="6" customFormat="false" ht="15" hidden="false" customHeight="true" outlineLevel="0" collapsed="false">
      <c r="B6" s="5" t="s">
        <v>3</v>
      </c>
    </row>
    <row r="7" customFormat="false" ht="15" hidden="false" customHeight="true" outlineLevel="0" collapsed="false">
      <c r="B7" s="5" t="s">
        <v>4</v>
      </c>
    </row>
    <row r="8" customFormat="false" ht="15" hidden="false" customHeight="true" outlineLevel="0" collapsed="false">
      <c r="B8" s="5" t="s">
        <v>5</v>
      </c>
    </row>
    <row r="9" customFormat="false" ht="15" hidden="false" customHeight="true" outlineLevel="0" collapsed="false">
      <c r="B9" s="5" t="s">
        <v>6</v>
      </c>
    </row>
    <row r="11" customFormat="false" ht="15" hidden="false" customHeight="true" outlineLevel="0" collapsed="false">
      <c r="B11" s="4" t="s">
        <v>7</v>
      </c>
    </row>
    <row r="12" customFormat="false" ht="15" hidden="false" customHeight="true" outlineLevel="0" collapsed="false">
      <c r="B12" s="5" t="s">
        <v>8</v>
      </c>
    </row>
    <row r="13" customFormat="false" ht="15" hidden="false" customHeight="true" outlineLevel="0" collapsed="false">
      <c r="B13" s="5" t="s">
        <v>9</v>
      </c>
    </row>
    <row r="14" customFormat="false" ht="15" hidden="false" customHeight="true" outlineLevel="0" collapsed="false">
      <c r="B14" s="5" t="s">
        <v>10</v>
      </c>
    </row>
    <row r="15" customFormat="false" ht="15" hidden="false" customHeight="true" outlineLevel="0" collapsed="false">
      <c r="B15" s="5" t="s">
        <v>11</v>
      </c>
    </row>
    <row r="16" customFormat="false" ht="15" hidden="false" customHeight="true" outlineLevel="0" collapsed="false">
      <c r="B16" s="5" t="s">
        <v>12</v>
      </c>
    </row>
    <row r="17" customFormat="false" ht="15" hidden="false" customHeight="true" outlineLevel="0" collapsed="false">
      <c r="B17" s="5" t="s">
        <v>13</v>
      </c>
    </row>
    <row r="19" customFormat="false" ht="15" hidden="false" customHeight="true" outlineLevel="0" collapsed="false">
      <c r="B19" s="4" t="s">
        <v>14</v>
      </c>
    </row>
    <row r="20" customFormat="false" ht="15" hidden="false" customHeight="true" outlineLevel="0" collapsed="false">
      <c r="B20" s="5" t="s">
        <v>15</v>
      </c>
    </row>
    <row r="21" customFormat="false" ht="15" hidden="false" customHeight="true" outlineLevel="0" collapsed="false">
      <c r="B21" s="5" t="s">
        <v>16</v>
      </c>
    </row>
    <row r="22" customFormat="false" ht="15" hidden="false" customHeight="true" outlineLevel="0" collapsed="false">
      <c r="B22" s="5" t="s">
        <v>17</v>
      </c>
    </row>
    <row r="23" customFormat="false" ht="15" hidden="false" customHeight="true" outlineLevel="0" collapsed="false">
      <c r="B23" s="5" t="s">
        <v>18</v>
      </c>
    </row>
    <row r="24" customFormat="false" ht="15" hidden="false" customHeight="true" outlineLevel="0" collapsed="false">
      <c r="B24" s="5" t="s">
        <v>19</v>
      </c>
    </row>
    <row r="26" customFormat="false" ht="15" hidden="false" customHeight="true" outlineLevel="0" collapsed="false">
      <c r="B26" s="4" t="s">
        <v>20</v>
      </c>
    </row>
    <row r="27" customFormat="false" ht="15" hidden="false" customHeight="true" outlineLevel="0" collapsed="false">
      <c r="B27" s="5" t="s">
        <v>21</v>
      </c>
    </row>
    <row r="28" customFormat="false" ht="15" hidden="false" customHeight="true" outlineLevel="0" collapsed="false">
      <c r="B28" s="5" t="s">
        <v>22</v>
      </c>
    </row>
  </sheetData>
  <printOptions headings="false" gridLines="false" gridLinesSet="true" horizontalCentered="false" verticalCentered="false"/>
  <pageMargins left="0.4" right="0.4" top="0.5" bottom="0.5" header="0.511811023622047" footer="0.511811023622047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3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24"/>
    <col collapsed="false" customWidth="true" hidden="false" outlineLevel="0" max="3" min="2" style="1" width="11"/>
    <col collapsed="false" customWidth="true" hidden="false" outlineLevel="0" max="4" min="4" style="1" width="13"/>
    <col collapsed="false" customWidth="true" hidden="false" outlineLevel="0" max="6" min="5" style="1" width="10"/>
    <col collapsed="false" customWidth="true" hidden="false" outlineLevel="0" max="10" min="7" style="1" width="13"/>
  </cols>
  <sheetData>
    <row r="1" customFormat="false" ht="19.5" hidden="false" customHeight="true" outlineLevel="0" collapsed="false">
      <c r="A1" s="2" t="s">
        <v>23</v>
      </c>
    </row>
    <row r="2" customFormat="false" ht="15" hidden="false" customHeight="true" outlineLevel="0" collapsed="false">
      <c r="A2" s="3" t="s">
        <v>24</v>
      </c>
    </row>
    <row r="4" customFormat="false" ht="19.5" hidden="false" customHeight="true" outlineLevel="0" collapsed="false">
      <c r="A4" s="6" t="s">
        <v>25</v>
      </c>
      <c r="B4" s="7"/>
      <c r="C4" s="7"/>
      <c r="D4" s="7"/>
      <c r="E4" s="7"/>
      <c r="F4" s="7"/>
      <c r="G4" s="7"/>
      <c r="H4" s="7"/>
      <c r="I4" s="7"/>
      <c r="J4" s="7"/>
    </row>
    <row r="5" customFormat="false" ht="15" hidden="false" customHeight="true" outlineLevel="0" collapsed="false">
      <c r="A5" s="8" t="s">
        <v>26</v>
      </c>
      <c r="B5" s="9" t="n">
        <v>21</v>
      </c>
      <c r="C5" s="3" t="s">
        <v>27</v>
      </c>
    </row>
    <row r="6" customFormat="false" ht="15" hidden="false" customHeight="true" outlineLevel="0" collapsed="false">
      <c r="A6" s="8" t="s">
        <v>28</v>
      </c>
      <c r="B6" s="9" t="n">
        <v>15</v>
      </c>
      <c r="C6" s="3" t="s">
        <v>29</v>
      </c>
    </row>
    <row r="8" customFormat="false" ht="19.5" hidden="false" customHeight="true" outlineLevel="0" collapsed="false">
      <c r="A8" s="6" t="s">
        <v>30</v>
      </c>
      <c r="B8" s="7"/>
      <c r="C8" s="7"/>
      <c r="D8" s="7"/>
      <c r="E8" s="7"/>
      <c r="F8" s="7"/>
      <c r="G8" s="7"/>
      <c r="H8" s="7"/>
      <c r="I8" s="7"/>
      <c r="J8" s="7"/>
    </row>
    <row r="9" customFormat="false" ht="30" hidden="false" customHeight="true" outlineLevel="0" collapsed="false">
      <c r="A9" s="10" t="s">
        <v>31</v>
      </c>
      <c r="B9" s="10" t="s">
        <v>32</v>
      </c>
      <c r="C9" s="10" t="s">
        <v>33</v>
      </c>
      <c r="D9" s="10" t="s">
        <v>34</v>
      </c>
      <c r="E9" s="10" t="s">
        <v>35</v>
      </c>
      <c r="F9" s="10" t="s">
        <v>36</v>
      </c>
      <c r="G9" s="10" t="s">
        <v>37</v>
      </c>
      <c r="H9" s="10" t="s">
        <v>38</v>
      </c>
      <c r="I9" s="10" t="s">
        <v>39</v>
      </c>
      <c r="J9" s="10" t="s">
        <v>40</v>
      </c>
    </row>
    <row r="10" customFormat="false" ht="15" hidden="false" customHeight="true" outlineLevel="0" collapsed="false">
      <c r="A10" s="11" t="s">
        <v>41</v>
      </c>
      <c r="B10" s="11" t="n">
        <v>16</v>
      </c>
      <c r="C10" s="11" t="n">
        <v>14</v>
      </c>
      <c r="D10" s="11" t="n">
        <v>9</v>
      </c>
      <c r="E10" s="11" t="n">
        <v>2</v>
      </c>
      <c r="F10" s="11" t="n">
        <v>3</v>
      </c>
      <c r="G10" s="12" t="n">
        <f aca="false">IF(N(B10)*N(C10)=0,"",2*(B10+C10)*N(D10))</f>
        <v>540</v>
      </c>
      <c r="H10" s="12" t="n">
        <f aca="false">IF(G10="","",MAX(0,G10-N(E10)*$B$5-N(F10)*$B$6))</f>
        <v>453</v>
      </c>
      <c r="I10" s="12" t="n">
        <f aca="false">IF(N(B10)*N(C10)=0,"",B10*C10)</f>
        <v>224</v>
      </c>
      <c r="J10" s="12" t="n">
        <f aca="false">IF(N(B10)*N(C10)=0,"",2*(B10+C10))</f>
        <v>60</v>
      </c>
    </row>
    <row r="11" customFormat="false" ht="15" hidden="false" customHeight="true" outlineLevel="0" collapsed="false">
      <c r="A11" s="13"/>
      <c r="B11" s="13"/>
      <c r="C11" s="13"/>
      <c r="D11" s="13"/>
      <c r="E11" s="13"/>
      <c r="F11" s="13"/>
      <c r="G11" s="12" t="str">
        <f aca="false">IF(N(B11)*N(C11)=0,"",2*(B11+C11)*N(D11))</f>
        <v/>
      </c>
      <c r="H11" s="12" t="str">
        <f aca="false">IF(G11="","",MAX(0,G11-N(E11)*$B$5-N(F11)*$B$6))</f>
        <v/>
      </c>
      <c r="I11" s="12" t="str">
        <f aca="false">IF(N(B11)*N(C11)=0,"",B11*C11)</f>
        <v/>
      </c>
      <c r="J11" s="12" t="str">
        <f aca="false">IF(N(B11)*N(C11)=0,"",2*(B11+C11))</f>
        <v/>
      </c>
    </row>
    <row r="12" customFormat="false" ht="15" hidden="false" customHeight="true" outlineLevel="0" collapsed="false">
      <c r="A12" s="13"/>
      <c r="B12" s="13"/>
      <c r="C12" s="13"/>
      <c r="D12" s="13"/>
      <c r="E12" s="13"/>
      <c r="F12" s="13"/>
      <c r="G12" s="12" t="str">
        <f aca="false">IF(N(B12)*N(C12)=0,"",2*(B12+C12)*N(D12))</f>
        <v/>
      </c>
      <c r="H12" s="12" t="str">
        <f aca="false">IF(G12="","",MAX(0,G12-N(E12)*$B$5-N(F12)*$B$6))</f>
        <v/>
      </c>
      <c r="I12" s="12" t="str">
        <f aca="false">IF(N(B12)*N(C12)=0,"",B12*C12)</f>
        <v/>
      </c>
      <c r="J12" s="12" t="str">
        <f aca="false">IF(N(B12)*N(C12)=0,"",2*(B12+C12))</f>
        <v/>
      </c>
    </row>
    <row r="13" customFormat="false" ht="15" hidden="false" customHeight="true" outlineLevel="0" collapsed="false">
      <c r="A13" s="13"/>
      <c r="B13" s="13"/>
      <c r="C13" s="13"/>
      <c r="D13" s="13"/>
      <c r="E13" s="13"/>
      <c r="F13" s="13"/>
      <c r="G13" s="12" t="str">
        <f aca="false">IF(N(B13)*N(C13)=0,"",2*(B13+C13)*N(D13))</f>
        <v/>
      </c>
      <c r="H13" s="12" t="str">
        <f aca="false">IF(G13="","",MAX(0,G13-N(E13)*$B$5-N(F13)*$B$6))</f>
        <v/>
      </c>
      <c r="I13" s="12" t="str">
        <f aca="false">IF(N(B13)*N(C13)=0,"",B13*C13)</f>
        <v/>
      </c>
      <c r="J13" s="12" t="str">
        <f aca="false">IF(N(B13)*N(C13)=0,"",2*(B13+C13))</f>
        <v/>
      </c>
    </row>
    <row r="14" customFormat="false" ht="15" hidden="false" customHeight="true" outlineLevel="0" collapsed="false">
      <c r="A14" s="13"/>
      <c r="B14" s="13"/>
      <c r="C14" s="13"/>
      <c r="D14" s="13"/>
      <c r="E14" s="13"/>
      <c r="F14" s="13"/>
      <c r="G14" s="12" t="str">
        <f aca="false">IF(N(B14)*N(C14)=0,"",2*(B14+C14)*N(D14))</f>
        <v/>
      </c>
      <c r="H14" s="12" t="str">
        <f aca="false">IF(G14="","",MAX(0,G14-N(E14)*$B$5-N(F14)*$B$6))</f>
        <v/>
      </c>
      <c r="I14" s="12" t="str">
        <f aca="false">IF(N(B14)*N(C14)=0,"",B14*C14)</f>
        <v/>
      </c>
      <c r="J14" s="12" t="str">
        <f aca="false">IF(N(B14)*N(C14)=0,"",2*(B14+C14))</f>
        <v/>
      </c>
    </row>
    <row r="15" customFormat="false" ht="15" hidden="false" customHeight="true" outlineLevel="0" collapsed="false">
      <c r="A15" s="13"/>
      <c r="B15" s="13"/>
      <c r="C15" s="13"/>
      <c r="D15" s="13"/>
      <c r="E15" s="13"/>
      <c r="F15" s="13"/>
      <c r="G15" s="12" t="str">
        <f aca="false">IF(N(B15)*N(C15)=0,"",2*(B15+C15)*N(D15))</f>
        <v/>
      </c>
      <c r="H15" s="12" t="str">
        <f aca="false">IF(G15="","",MAX(0,G15-N(E15)*$B$5-N(F15)*$B$6))</f>
        <v/>
      </c>
      <c r="I15" s="12" t="str">
        <f aca="false">IF(N(B15)*N(C15)=0,"",B15*C15)</f>
        <v/>
      </c>
      <c r="J15" s="12" t="str">
        <f aca="false">IF(N(B15)*N(C15)=0,"",2*(B15+C15))</f>
        <v/>
      </c>
    </row>
    <row r="16" customFormat="false" ht="15" hidden="false" customHeight="true" outlineLevel="0" collapsed="false">
      <c r="A16" s="13"/>
      <c r="B16" s="13"/>
      <c r="C16" s="13"/>
      <c r="D16" s="13"/>
      <c r="E16" s="13"/>
      <c r="F16" s="13"/>
      <c r="G16" s="12" t="str">
        <f aca="false">IF(N(B16)*N(C16)=0,"",2*(B16+C16)*N(D16))</f>
        <v/>
      </c>
      <c r="H16" s="12" t="str">
        <f aca="false">IF(G16="","",MAX(0,G16-N(E16)*$B$5-N(F16)*$B$6))</f>
        <v/>
      </c>
      <c r="I16" s="12" t="str">
        <f aca="false">IF(N(B16)*N(C16)=0,"",B16*C16)</f>
        <v/>
      </c>
      <c r="J16" s="12" t="str">
        <f aca="false">IF(N(B16)*N(C16)=0,"",2*(B16+C16))</f>
        <v/>
      </c>
    </row>
    <row r="17" customFormat="false" ht="15" hidden="false" customHeight="true" outlineLevel="0" collapsed="false">
      <c r="A17" s="13"/>
      <c r="B17" s="13"/>
      <c r="C17" s="13"/>
      <c r="D17" s="13"/>
      <c r="E17" s="13"/>
      <c r="F17" s="13"/>
      <c r="G17" s="12" t="str">
        <f aca="false">IF(N(B17)*N(C17)=0,"",2*(B17+C17)*N(D17))</f>
        <v/>
      </c>
      <c r="H17" s="12" t="str">
        <f aca="false">IF(G17="","",MAX(0,G17-N(E17)*$B$5-N(F17)*$B$6))</f>
        <v/>
      </c>
      <c r="I17" s="12" t="str">
        <f aca="false">IF(N(B17)*N(C17)=0,"",B17*C17)</f>
        <v/>
      </c>
      <c r="J17" s="12" t="str">
        <f aca="false">IF(N(B17)*N(C17)=0,"",2*(B17+C17))</f>
        <v/>
      </c>
    </row>
    <row r="18" customFormat="false" ht="15" hidden="false" customHeight="true" outlineLevel="0" collapsed="false">
      <c r="A18" s="13"/>
      <c r="B18" s="13"/>
      <c r="C18" s="13"/>
      <c r="D18" s="13"/>
      <c r="E18" s="13"/>
      <c r="F18" s="13"/>
      <c r="G18" s="12" t="str">
        <f aca="false">IF(N(B18)*N(C18)=0,"",2*(B18+C18)*N(D18))</f>
        <v/>
      </c>
      <c r="H18" s="12" t="str">
        <f aca="false">IF(G18="","",MAX(0,G18-N(E18)*$B$5-N(F18)*$B$6))</f>
        <v/>
      </c>
      <c r="I18" s="12" t="str">
        <f aca="false">IF(N(B18)*N(C18)=0,"",B18*C18)</f>
        <v/>
      </c>
      <c r="J18" s="12" t="str">
        <f aca="false">IF(N(B18)*N(C18)=0,"",2*(B18+C18))</f>
        <v/>
      </c>
    </row>
    <row r="19" customFormat="false" ht="15" hidden="false" customHeight="true" outlineLevel="0" collapsed="false">
      <c r="A19" s="13"/>
      <c r="B19" s="13"/>
      <c r="C19" s="13"/>
      <c r="D19" s="13"/>
      <c r="E19" s="13"/>
      <c r="F19" s="13"/>
      <c r="G19" s="12" t="str">
        <f aca="false">IF(N(B19)*N(C19)=0,"",2*(B19+C19)*N(D19))</f>
        <v/>
      </c>
      <c r="H19" s="12" t="str">
        <f aca="false">IF(G19="","",MAX(0,G19-N(E19)*$B$5-N(F19)*$B$6))</f>
        <v/>
      </c>
      <c r="I19" s="12" t="str">
        <f aca="false">IF(N(B19)*N(C19)=0,"",B19*C19)</f>
        <v/>
      </c>
      <c r="J19" s="12" t="str">
        <f aca="false">IF(N(B19)*N(C19)=0,"",2*(B19+C19))</f>
        <v/>
      </c>
    </row>
    <row r="20" customFormat="false" ht="15" hidden="false" customHeight="true" outlineLevel="0" collapsed="false">
      <c r="A20" s="13"/>
      <c r="B20" s="13"/>
      <c r="C20" s="13"/>
      <c r="D20" s="13"/>
      <c r="E20" s="13"/>
      <c r="F20" s="13"/>
      <c r="G20" s="12" t="str">
        <f aca="false">IF(N(B20)*N(C20)=0,"",2*(B20+C20)*N(D20))</f>
        <v/>
      </c>
      <c r="H20" s="12" t="str">
        <f aca="false">IF(G20="","",MAX(0,G20-N(E20)*$B$5-N(F20)*$B$6))</f>
        <v/>
      </c>
      <c r="I20" s="12" t="str">
        <f aca="false">IF(N(B20)*N(C20)=0,"",B20*C20)</f>
        <v/>
      </c>
      <c r="J20" s="12" t="str">
        <f aca="false">IF(N(B20)*N(C20)=0,"",2*(B20+C20))</f>
        <v/>
      </c>
    </row>
    <row r="21" customFormat="false" ht="15" hidden="false" customHeight="true" outlineLevel="0" collapsed="false">
      <c r="A21" s="13"/>
      <c r="B21" s="13"/>
      <c r="C21" s="13"/>
      <c r="D21" s="13"/>
      <c r="E21" s="13"/>
      <c r="F21" s="13"/>
      <c r="G21" s="12" t="str">
        <f aca="false">IF(N(B21)*N(C21)=0,"",2*(B21+C21)*N(D21))</f>
        <v/>
      </c>
      <c r="H21" s="12" t="str">
        <f aca="false">IF(G21="","",MAX(0,G21-N(E21)*$B$5-N(F21)*$B$6))</f>
        <v/>
      </c>
      <c r="I21" s="12" t="str">
        <f aca="false">IF(N(B21)*N(C21)=0,"",B21*C21)</f>
        <v/>
      </c>
      <c r="J21" s="12" t="str">
        <f aca="false">IF(N(B21)*N(C21)=0,"",2*(B21+C21))</f>
        <v/>
      </c>
    </row>
    <row r="22" customFormat="false" ht="15" hidden="false" customHeight="true" outlineLevel="0" collapsed="false">
      <c r="A22" s="13"/>
      <c r="B22" s="13"/>
      <c r="C22" s="13"/>
      <c r="D22" s="13"/>
      <c r="E22" s="13"/>
      <c r="F22" s="13"/>
      <c r="G22" s="12" t="str">
        <f aca="false">IF(N(B22)*N(C22)=0,"",2*(B22+C22)*N(D22))</f>
        <v/>
      </c>
      <c r="H22" s="12" t="str">
        <f aca="false">IF(G22="","",MAX(0,G22-N(E22)*$B$5-N(F22)*$B$6))</f>
        <v/>
      </c>
      <c r="I22" s="12" t="str">
        <f aca="false">IF(N(B22)*N(C22)=0,"",B22*C22)</f>
        <v/>
      </c>
      <c r="J22" s="12" t="str">
        <f aca="false">IF(N(B22)*N(C22)=0,"",2*(B22+C22))</f>
        <v/>
      </c>
    </row>
    <row r="23" customFormat="false" ht="15" hidden="false" customHeight="true" outlineLevel="0" collapsed="false">
      <c r="A23" s="13"/>
      <c r="B23" s="13"/>
      <c r="C23" s="13"/>
      <c r="D23" s="13"/>
      <c r="E23" s="13"/>
      <c r="F23" s="13"/>
      <c r="G23" s="12" t="str">
        <f aca="false">IF(N(B23)*N(C23)=0,"",2*(B23+C23)*N(D23))</f>
        <v/>
      </c>
      <c r="H23" s="12" t="str">
        <f aca="false">IF(G23="","",MAX(0,G23-N(E23)*$B$5-N(F23)*$B$6))</f>
        <v/>
      </c>
      <c r="I23" s="12" t="str">
        <f aca="false">IF(N(B23)*N(C23)=0,"",B23*C23)</f>
        <v/>
      </c>
      <c r="J23" s="12" t="str">
        <f aca="false">IF(N(B23)*N(C23)=0,"",2*(B23+C23))</f>
        <v/>
      </c>
    </row>
    <row r="24" customFormat="false" ht="15" hidden="false" customHeight="true" outlineLevel="0" collapsed="false">
      <c r="A24" s="13"/>
      <c r="B24" s="13"/>
      <c r="C24" s="13"/>
      <c r="D24" s="13"/>
      <c r="E24" s="13"/>
      <c r="F24" s="13"/>
      <c r="G24" s="12" t="str">
        <f aca="false">IF(N(B24)*N(C24)=0,"",2*(B24+C24)*N(D24))</f>
        <v/>
      </c>
      <c r="H24" s="12" t="str">
        <f aca="false">IF(G24="","",MAX(0,G24-N(E24)*$B$5-N(F24)*$B$6))</f>
        <v/>
      </c>
      <c r="I24" s="12" t="str">
        <f aca="false">IF(N(B24)*N(C24)=0,"",B24*C24)</f>
        <v/>
      </c>
      <c r="J24" s="12" t="str">
        <f aca="false">IF(N(B24)*N(C24)=0,"",2*(B24+C24))</f>
        <v/>
      </c>
    </row>
    <row r="25" customFormat="false" ht="15" hidden="false" customHeight="true" outlineLevel="0" collapsed="false">
      <c r="A25" s="13"/>
      <c r="B25" s="13"/>
      <c r="C25" s="13"/>
      <c r="D25" s="13"/>
      <c r="E25" s="13"/>
      <c r="F25" s="13"/>
      <c r="G25" s="12" t="str">
        <f aca="false">IF(N(B25)*N(C25)=0,"",2*(B25+C25)*N(D25))</f>
        <v/>
      </c>
      <c r="H25" s="12" t="str">
        <f aca="false">IF(G25="","",MAX(0,G25-N(E25)*$B$5-N(F25)*$B$6))</f>
        <v/>
      </c>
      <c r="I25" s="12" t="str">
        <f aca="false">IF(N(B25)*N(C25)=0,"",B25*C25)</f>
        <v/>
      </c>
      <c r="J25" s="12" t="str">
        <f aca="false">IF(N(B25)*N(C25)=0,"",2*(B25+C25))</f>
        <v/>
      </c>
    </row>
    <row r="26" customFormat="false" ht="15" hidden="false" customHeight="true" outlineLevel="0" collapsed="false">
      <c r="A26" s="13"/>
      <c r="B26" s="13"/>
      <c r="C26" s="13"/>
      <c r="D26" s="13"/>
      <c r="E26" s="13"/>
      <c r="F26" s="13"/>
      <c r="G26" s="12" t="str">
        <f aca="false">IF(N(B26)*N(C26)=0,"",2*(B26+C26)*N(D26))</f>
        <v/>
      </c>
      <c r="H26" s="12" t="str">
        <f aca="false">IF(G26="","",MAX(0,G26-N(E26)*$B$5-N(F26)*$B$6))</f>
        <v/>
      </c>
      <c r="I26" s="12" t="str">
        <f aca="false">IF(N(B26)*N(C26)=0,"",B26*C26)</f>
        <v/>
      </c>
      <c r="J26" s="12" t="str">
        <f aca="false">IF(N(B26)*N(C26)=0,"",2*(B26+C26))</f>
        <v/>
      </c>
    </row>
    <row r="27" customFormat="false" ht="15" hidden="false" customHeight="true" outlineLevel="0" collapsed="false">
      <c r="A27" s="13"/>
      <c r="B27" s="13"/>
      <c r="C27" s="13"/>
      <c r="D27" s="13"/>
      <c r="E27" s="13"/>
      <c r="F27" s="13"/>
      <c r="G27" s="12" t="str">
        <f aca="false">IF(N(B27)*N(C27)=0,"",2*(B27+C27)*N(D27))</f>
        <v/>
      </c>
      <c r="H27" s="12" t="str">
        <f aca="false">IF(G27="","",MAX(0,G27-N(E27)*$B$5-N(F27)*$B$6))</f>
        <v/>
      </c>
      <c r="I27" s="12" t="str">
        <f aca="false">IF(N(B27)*N(C27)=0,"",B27*C27)</f>
        <v/>
      </c>
      <c r="J27" s="12" t="str">
        <f aca="false">IF(N(B27)*N(C27)=0,"",2*(B27+C27))</f>
        <v/>
      </c>
    </row>
    <row r="28" customFormat="false" ht="15" hidden="false" customHeight="true" outlineLevel="0" collapsed="false">
      <c r="A28" s="13"/>
      <c r="B28" s="13"/>
      <c r="C28" s="13"/>
      <c r="D28" s="13"/>
      <c r="E28" s="13"/>
      <c r="F28" s="13"/>
      <c r="G28" s="12" t="str">
        <f aca="false">IF(N(B28)*N(C28)=0,"",2*(B28+C28)*N(D28))</f>
        <v/>
      </c>
      <c r="H28" s="12" t="str">
        <f aca="false">IF(G28="","",MAX(0,G28-N(E28)*$B$5-N(F28)*$B$6))</f>
        <v/>
      </c>
      <c r="I28" s="12" t="str">
        <f aca="false">IF(N(B28)*N(C28)=0,"",B28*C28)</f>
        <v/>
      </c>
      <c r="J28" s="12" t="str">
        <f aca="false">IF(N(B28)*N(C28)=0,"",2*(B28+C28))</f>
        <v/>
      </c>
    </row>
    <row r="29" customFormat="false" ht="15" hidden="false" customHeight="true" outlineLevel="0" collapsed="false">
      <c r="A29" s="13"/>
      <c r="B29" s="13"/>
      <c r="C29" s="13"/>
      <c r="D29" s="13"/>
      <c r="E29" s="13"/>
      <c r="F29" s="13"/>
      <c r="G29" s="12" t="str">
        <f aca="false">IF(N(B29)*N(C29)=0,"",2*(B29+C29)*N(D29))</f>
        <v/>
      </c>
      <c r="H29" s="12" t="str">
        <f aca="false">IF(G29="","",MAX(0,G29-N(E29)*$B$5-N(F29)*$B$6))</f>
        <v/>
      </c>
      <c r="I29" s="12" t="str">
        <f aca="false">IF(N(B29)*N(C29)=0,"",B29*C29)</f>
        <v/>
      </c>
      <c r="J29" s="12" t="str">
        <f aca="false">IF(N(B29)*N(C29)=0,"",2*(B29+C29))</f>
        <v/>
      </c>
    </row>
    <row r="30" customFormat="false" ht="15" hidden="false" customHeight="true" outlineLevel="0" collapsed="false">
      <c r="A30" s="14" t="s">
        <v>42</v>
      </c>
      <c r="B30" s="15"/>
      <c r="C30" s="15"/>
      <c r="D30" s="15"/>
      <c r="E30" s="15"/>
      <c r="F30" s="15"/>
      <c r="G30" s="16" t="n">
        <f aca="false">SUM(G10:G29)</f>
        <v>540</v>
      </c>
      <c r="H30" s="16" t="n">
        <f aca="false">SUM(H10:H29)</f>
        <v>453</v>
      </c>
      <c r="I30" s="16" t="n">
        <f aca="false">SUM(I10:I29)</f>
        <v>224</v>
      </c>
      <c r="J30" s="16" t="n">
        <f aca="false">SUM(J10:J29)</f>
        <v>60</v>
      </c>
    </row>
    <row r="31" customFormat="false" ht="15" hidden="false" customHeight="true" outlineLevel="0" collapsed="false">
      <c r="A31" s="3" t="s">
        <v>43</v>
      </c>
    </row>
  </sheetData>
  <printOptions headings="false" gridLines="false" gridLinesSet="true" horizontalCentered="false" verticalCentered="false"/>
  <pageMargins left="0.4" right="0.4" top="0.5" bottom="0.5" header="0.511811023622047" footer="0.511811023622047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G6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36"/>
    <col collapsed="false" customWidth="true" hidden="false" outlineLevel="0" max="2" min="2" style="1" width="12"/>
    <col collapsed="false" customWidth="true" hidden="false" outlineLevel="0" max="3" min="3" style="1" width="11"/>
    <col collapsed="false" customWidth="true" hidden="false" outlineLevel="0" max="4" min="4" style="1" width="13"/>
    <col collapsed="false" customWidth="true" hidden="false" outlineLevel="0" max="5" min="5" style="1" width="14"/>
    <col collapsed="false" customWidth="true" hidden="false" outlineLevel="0" max="6" min="6" style="1" width="3"/>
    <col collapsed="false" customWidth="true" hidden="false" outlineLevel="0" max="7" min="7" style="1" width="44"/>
  </cols>
  <sheetData>
    <row r="1" customFormat="false" ht="19.5" hidden="false" customHeight="true" outlineLevel="0" collapsed="false">
      <c r="A1" s="2" t="s">
        <v>44</v>
      </c>
    </row>
    <row r="2" customFormat="false" ht="15" hidden="false" customHeight="true" outlineLevel="0" collapsed="false">
      <c r="A2" s="17" t="s">
        <v>45</v>
      </c>
    </row>
    <row r="3" customFormat="false" ht="15" hidden="false" customHeight="true" outlineLevel="0" collapsed="false">
      <c r="A3" s="18" t="s">
        <v>46</v>
      </c>
      <c r="B3" s="13"/>
      <c r="C3" s="13"/>
      <c r="D3" s="13"/>
      <c r="E3" s="13"/>
    </row>
    <row r="4" customFormat="false" ht="15" hidden="false" customHeight="true" outlineLevel="0" collapsed="false">
      <c r="B4" s="13" t="s">
        <v>47</v>
      </c>
      <c r="C4" s="13" t="s">
        <v>48</v>
      </c>
    </row>
    <row r="7" customFormat="false" ht="19.5" hidden="false" customHeight="true" outlineLevel="0" collapsed="false">
      <c r="A7" s="6" t="s">
        <v>49</v>
      </c>
      <c r="B7" s="7"/>
      <c r="C7" s="7"/>
      <c r="D7" s="7"/>
      <c r="E7" s="7"/>
      <c r="F7" s="7"/>
      <c r="G7" s="7"/>
    </row>
    <row r="8" customFormat="false" ht="15" hidden="false" customHeight="true" outlineLevel="0" collapsed="false">
      <c r="A8" s="8" t="s">
        <v>50</v>
      </c>
      <c r="B8" s="19" t="n">
        <v>0.1</v>
      </c>
      <c r="C8" s="3" t="s">
        <v>51</v>
      </c>
    </row>
    <row r="9" customFormat="false" ht="15" hidden="false" customHeight="true" outlineLevel="0" collapsed="false">
      <c r="A9" s="8" t="s">
        <v>52</v>
      </c>
      <c r="B9" s="19" t="n">
        <v>0.1</v>
      </c>
      <c r="C9" s="3" t="s">
        <v>53</v>
      </c>
    </row>
    <row r="10" customFormat="false" ht="15" hidden="false" customHeight="true" outlineLevel="0" collapsed="false">
      <c r="A10" s="8" t="s">
        <v>54</v>
      </c>
      <c r="B10" s="19" t="n">
        <v>0</v>
      </c>
      <c r="C10" s="3" t="s">
        <v>55</v>
      </c>
    </row>
    <row r="12" customFormat="false" ht="19.5" hidden="false" customHeight="true" outlineLevel="0" collapsed="false">
      <c r="A12" s="6" t="s">
        <v>56</v>
      </c>
      <c r="B12" s="7"/>
      <c r="C12" s="7"/>
      <c r="D12" s="7"/>
      <c r="E12" s="7"/>
      <c r="F12" s="7"/>
      <c r="G12" s="7"/>
    </row>
    <row r="13" customFormat="false" ht="15" hidden="false" customHeight="true" outlineLevel="0" collapsed="false">
      <c r="A13" s="8" t="s">
        <v>57</v>
      </c>
      <c r="B13" s="9" t="n">
        <v>2</v>
      </c>
      <c r="C13" s="20" t="s">
        <v>58</v>
      </c>
      <c r="D13" s="20"/>
      <c r="E13" s="20"/>
    </row>
    <row r="14" customFormat="false" ht="15" hidden="false" customHeight="true" outlineLevel="0" collapsed="false">
      <c r="A14" s="8" t="s">
        <v>59</v>
      </c>
      <c r="B14" s="9" t="n">
        <v>1</v>
      </c>
      <c r="C14" s="20"/>
      <c r="D14" s="20"/>
      <c r="E14" s="20"/>
    </row>
    <row r="15" customFormat="false" ht="15" hidden="false" customHeight="true" outlineLevel="0" collapsed="false">
      <c r="A15" s="8" t="s">
        <v>60</v>
      </c>
      <c r="B15" s="9" t="n">
        <v>2</v>
      </c>
      <c r="C15" s="20"/>
      <c r="D15" s="20"/>
      <c r="E15" s="20"/>
    </row>
    <row r="16" customFormat="false" ht="15" hidden="false" customHeight="true" outlineLevel="0" collapsed="false">
      <c r="A16" s="8" t="s">
        <v>61</v>
      </c>
      <c r="B16" s="9" t="n">
        <v>350</v>
      </c>
      <c r="C16" s="20" t="s">
        <v>62</v>
      </c>
      <c r="D16" s="20"/>
      <c r="E16" s="20"/>
    </row>
    <row r="17" customFormat="false" ht="15" hidden="false" customHeight="true" outlineLevel="0" collapsed="false">
      <c r="A17" s="8" t="s">
        <v>63</v>
      </c>
      <c r="B17" s="9" t="n">
        <v>275</v>
      </c>
      <c r="C17" s="20"/>
      <c r="D17" s="20"/>
      <c r="E17" s="20"/>
    </row>
    <row r="18" customFormat="false" ht="15" hidden="false" customHeight="true" outlineLevel="0" collapsed="false">
      <c r="A18" s="8" t="s">
        <v>64</v>
      </c>
      <c r="B18" s="9" t="n">
        <v>1</v>
      </c>
      <c r="C18" s="20" t="s">
        <v>65</v>
      </c>
      <c r="D18" s="20"/>
      <c r="E18" s="20"/>
    </row>
    <row r="19" customFormat="false" ht="15" hidden="false" customHeight="true" outlineLevel="0" collapsed="false">
      <c r="A19" s="8" t="s">
        <v>66</v>
      </c>
      <c r="B19" s="21" t="n">
        <v>58</v>
      </c>
      <c r="C19" s="20"/>
      <c r="D19" s="20"/>
      <c r="E19" s="20"/>
    </row>
    <row r="20" customFormat="false" ht="15" hidden="false" customHeight="true" outlineLevel="0" collapsed="false">
      <c r="A20" s="8" t="s">
        <v>67</v>
      </c>
      <c r="B20" s="21" t="n">
        <v>38</v>
      </c>
      <c r="C20" s="20"/>
      <c r="D20" s="20"/>
      <c r="E20" s="20"/>
    </row>
    <row r="22" customFormat="false" ht="19.5" hidden="false" customHeight="true" outlineLevel="0" collapsed="false">
      <c r="A22" s="6" t="s">
        <v>68</v>
      </c>
      <c r="B22" s="7"/>
      <c r="C22" s="7"/>
      <c r="D22" s="7"/>
      <c r="E22" s="7"/>
      <c r="F22" s="7"/>
      <c r="G22" s="7"/>
    </row>
    <row r="23" customFormat="false" ht="15" hidden="false" customHeight="true" outlineLevel="0" collapsed="false">
      <c r="A23" s="8" t="s">
        <v>69</v>
      </c>
      <c r="B23" s="22" t="n">
        <f aca="false">Rooms!H30</f>
        <v>453</v>
      </c>
    </row>
    <row r="24" customFormat="false" ht="15" hidden="false" customHeight="true" outlineLevel="0" collapsed="false">
      <c r="A24" s="8" t="s">
        <v>70</v>
      </c>
      <c r="B24" s="22" t="n">
        <f aca="false">Rooms!I30</f>
        <v>224</v>
      </c>
    </row>
    <row r="25" customFormat="false" ht="15" hidden="false" customHeight="true" outlineLevel="0" collapsed="false">
      <c r="A25" s="8" t="s">
        <v>71</v>
      </c>
      <c r="B25" s="22" t="n">
        <f aca="false">Rooms!J30</f>
        <v>60</v>
      </c>
    </row>
    <row r="27" customFormat="false" ht="19.5" hidden="false" customHeight="true" outlineLevel="0" collapsed="false">
      <c r="A27" s="6" t="s">
        <v>72</v>
      </c>
      <c r="B27" s="7"/>
      <c r="C27" s="7"/>
      <c r="D27" s="7"/>
      <c r="E27" s="7"/>
      <c r="F27" s="7"/>
      <c r="G27" s="7"/>
    </row>
    <row r="28" customFormat="false" ht="30" hidden="false" customHeight="true" outlineLevel="0" collapsed="false">
      <c r="A28" s="10" t="s">
        <v>73</v>
      </c>
      <c r="B28" s="10" t="s">
        <v>74</v>
      </c>
      <c r="C28" s="10" t="s">
        <v>75</v>
      </c>
      <c r="D28" s="10" t="s">
        <v>76</v>
      </c>
      <c r="E28" s="10" t="s">
        <v>77</v>
      </c>
    </row>
    <row r="29" customFormat="false" ht="15" hidden="false" customHeight="true" outlineLevel="0" collapsed="false">
      <c r="A29" s="23" t="s">
        <v>78</v>
      </c>
      <c r="B29" s="24" t="n">
        <f aca="false">ROUNDUP($B$23*$B$13/$B$16,0)</f>
        <v>3</v>
      </c>
      <c r="C29" s="25" t="s">
        <v>79</v>
      </c>
      <c r="D29" s="26" t="n">
        <f aca="false">$B$19</f>
        <v>58</v>
      </c>
      <c r="E29" s="26" t="n">
        <f aca="false">IFERROR(N(B29)*N(D29),0)</f>
        <v>174</v>
      </c>
    </row>
    <row r="30" customFormat="false" ht="15" hidden="false" customHeight="true" outlineLevel="0" collapsed="false">
      <c r="A30" s="23" t="s">
        <v>80</v>
      </c>
      <c r="B30" s="24" t="n">
        <f aca="false">ROUNDUP($B$24*$B$14/$B$16,0)</f>
        <v>1</v>
      </c>
      <c r="C30" s="25" t="s">
        <v>79</v>
      </c>
      <c r="D30" s="26" t="n">
        <f aca="false">$B$19</f>
        <v>58</v>
      </c>
      <c r="E30" s="26" t="n">
        <f aca="false">IFERROR(N(B30)*N(D30),0)</f>
        <v>58</v>
      </c>
    </row>
    <row r="31" customFormat="false" ht="15" hidden="false" customHeight="true" outlineLevel="0" collapsed="false">
      <c r="A31" s="23" t="s">
        <v>81</v>
      </c>
      <c r="B31" s="24" t="n">
        <f aca="false">ROUNDUP($B$25*0.5*$B$15/$B$16,0)</f>
        <v>1</v>
      </c>
      <c r="C31" s="25" t="s">
        <v>79</v>
      </c>
      <c r="D31" s="26" t="n">
        <f aca="false">$B$19</f>
        <v>58</v>
      </c>
      <c r="E31" s="26" t="n">
        <f aca="false">IFERROR(N(B31)*N(D31),0)</f>
        <v>58</v>
      </c>
      <c r="G31" s="3" t="s">
        <v>82</v>
      </c>
    </row>
    <row r="32" customFormat="false" ht="15" hidden="false" customHeight="true" outlineLevel="0" collapsed="false">
      <c r="A32" s="23" t="s">
        <v>83</v>
      </c>
      <c r="B32" s="24" t="n">
        <f aca="false">ROUNDUP($B$23*$B$18/$B$17,0)</f>
        <v>2</v>
      </c>
      <c r="C32" s="25" t="s">
        <v>79</v>
      </c>
      <c r="D32" s="26" t="n">
        <f aca="false">$B$20</f>
        <v>38</v>
      </c>
      <c r="E32" s="26" t="n">
        <f aca="false">IFERROR(N(B32)*N(D32),0)</f>
        <v>76</v>
      </c>
    </row>
    <row r="33" customFormat="false" ht="15" hidden="false" customHeight="true" outlineLevel="0" collapsed="false">
      <c r="A33" s="23" t="s">
        <v>84</v>
      </c>
      <c r="B33" s="9" t="n">
        <v>1</v>
      </c>
      <c r="C33" s="25" t="s">
        <v>85</v>
      </c>
      <c r="D33" s="21" t="n">
        <v>85</v>
      </c>
      <c r="E33" s="26" t="n">
        <f aca="false">IFERROR(N(B33)*N(D33),0)</f>
        <v>85</v>
      </c>
    </row>
    <row r="34" customFormat="false" ht="15" hidden="false" customHeight="true" outlineLevel="0" collapsed="false">
      <c r="A34" s="23" t="s">
        <v>86</v>
      </c>
      <c r="B34" s="9" t="n">
        <v>1</v>
      </c>
      <c r="C34" s="25" t="s">
        <v>85</v>
      </c>
      <c r="D34" s="21" t="n">
        <v>65</v>
      </c>
      <c r="E34" s="26" t="n">
        <f aca="false">IFERROR(N(B34)*N(D34),0)</f>
        <v>65</v>
      </c>
    </row>
    <row r="35" customFormat="false" ht="15" hidden="false" customHeight="true" outlineLevel="0" collapsed="false">
      <c r="A35" s="23" t="s">
        <v>87</v>
      </c>
      <c r="B35" s="9" t="n">
        <v>1</v>
      </c>
      <c r="C35" s="25" t="s">
        <v>85</v>
      </c>
      <c r="D35" s="21" t="n">
        <v>70</v>
      </c>
      <c r="E35" s="26" t="n">
        <f aca="false">IFERROR(N(B35)*N(D35),0)</f>
        <v>70</v>
      </c>
    </row>
    <row r="36" customFormat="false" ht="15" hidden="false" customHeight="true" outlineLevel="0" collapsed="false">
      <c r="A36" s="23" t="s">
        <v>88</v>
      </c>
      <c r="B36" s="9" t="n">
        <v>0</v>
      </c>
      <c r="C36" s="25" t="s">
        <v>89</v>
      </c>
      <c r="D36" s="21" t="n">
        <v>0</v>
      </c>
      <c r="E36" s="26" t="n">
        <f aca="false">IFERROR(N(B36)*N(D36),0)</f>
        <v>0</v>
      </c>
    </row>
    <row r="37" customFormat="false" ht="15" hidden="false" customHeight="true" outlineLevel="0" collapsed="false">
      <c r="A37" s="14" t="s">
        <v>90</v>
      </c>
      <c r="B37" s="15"/>
      <c r="C37" s="15"/>
      <c r="D37" s="15"/>
      <c r="E37" s="27" t="n">
        <f aca="false">SUM(E29:E36)</f>
        <v>586</v>
      </c>
    </row>
    <row r="39" customFormat="false" ht="19.5" hidden="false" customHeight="true" outlineLevel="0" collapsed="false">
      <c r="A39" s="6" t="s">
        <v>91</v>
      </c>
      <c r="B39" s="7"/>
      <c r="C39" s="7"/>
      <c r="D39" s="7"/>
      <c r="E39" s="7"/>
      <c r="F39" s="7"/>
      <c r="G39" s="7"/>
    </row>
    <row r="40" customFormat="false" ht="30" hidden="false" customHeight="true" outlineLevel="0" collapsed="false">
      <c r="A40" s="10" t="s">
        <v>73</v>
      </c>
      <c r="B40" s="10" t="s">
        <v>74</v>
      </c>
      <c r="C40" s="10" t="s">
        <v>75</v>
      </c>
      <c r="D40" s="10" t="s">
        <v>92</v>
      </c>
      <c r="E40" s="10" t="s">
        <v>77</v>
      </c>
    </row>
    <row r="41" customFormat="false" ht="15" hidden="false" customHeight="true" outlineLevel="0" collapsed="false">
      <c r="A41" s="23" t="s">
        <v>93</v>
      </c>
      <c r="B41" s="28" t="n">
        <v>8</v>
      </c>
      <c r="C41" s="25" t="s">
        <v>94</v>
      </c>
      <c r="D41" s="21" t="n">
        <v>55</v>
      </c>
      <c r="E41" s="26" t="n">
        <f aca="false">IFERROR(N(B41)*N(D41),0)</f>
        <v>440</v>
      </c>
      <c r="G41" s="3" t="s">
        <v>95</v>
      </c>
    </row>
    <row r="42" customFormat="false" ht="15" hidden="false" customHeight="true" outlineLevel="0" collapsed="false">
      <c r="A42" s="23" t="s">
        <v>96</v>
      </c>
      <c r="B42" s="24" t="n">
        <f aca="false">$B$23*$B$13</f>
        <v>906</v>
      </c>
      <c r="C42" s="25" t="s">
        <v>97</v>
      </c>
      <c r="D42" s="21" t="n">
        <v>0.55</v>
      </c>
      <c r="E42" s="26" t="n">
        <f aca="false">IFERROR(N(B42)*N(D42),0)</f>
        <v>498.3</v>
      </c>
      <c r="G42" s="3" t="s">
        <v>98</v>
      </c>
    </row>
    <row r="43" customFormat="false" ht="15" hidden="false" customHeight="true" outlineLevel="0" collapsed="false">
      <c r="A43" s="23" t="s">
        <v>99</v>
      </c>
      <c r="B43" s="24" t="n">
        <f aca="false">$B$24*$B$14</f>
        <v>224</v>
      </c>
      <c r="C43" s="25" t="s">
        <v>97</v>
      </c>
      <c r="D43" s="21" t="n">
        <v>0.6</v>
      </c>
      <c r="E43" s="26" t="n">
        <f aca="false">IFERROR(N(B43)*N(D43),0)</f>
        <v>134.4</v>
      </c>
      <c r="G43" s="3"/>
    </row>
    <row r="44" customFormat="false" ht="15" hidden="false" customHeight="true" outlineLevel="0" collapsed="false">
      <c r="A44" s="23" t="s">
        <v>100</v>
      </c>
      <c r="B44" s="24" t="n">
        <f aca="false">$B$25*$B$15</f>
        <v>120</v>
      </c>
      <c r="C44" s="25" t="s">
        <v>101</v>
      </c>
      <c r="D44" s="21" t="n">
        <v>1.85</v>
      </c>
      <c r="E44" s="26" t="n">
        <f aca="false">IFERROR(N(B44)*N(D44),0)</f>
        <v>222</v>
      </c>
      <c r="G44" s="3" t="s">
        <v>102</v>
      </c>
    </row>
    <row r="45" customFormat="false" ht="15" hidden="false" customHeight="true" outlineLevel="0" collapsed="false">
      <c r="A45" s="23" t="s">
        <v>103</v>
      </c>
      <c r="B45" s="28" t="n">
        <v>3</v>
      </c>
      <c r="C45" s="25" t="s">
        <v>94</v>
      </c>
      <c r="D45" s="21" t="n">
        <v>55</v>
      </c>
      <c r="E45" s="26" t="n">
        <f aca="false">IFERROR(N(B45)*N(D45),0)</f>
        <v>165</v>
      </c>
      <c r="G45" s="3"/>
    </row>
    <row r="46" customFormat="false" ht="15" hidden="false" customHeight="true" outlineLevel="0" collapsed="false">
      <c r="A46" s="23" t="s">
        <v>104</v>
      </c>
      <c r="B46" s="28" t="n">
        <v>0</v>
      </c>
      <c r="C46" s="25" t="s">
        <v>94</v>
      </c>
      <c r="D46" s="21" t="n">
        <v>55</v>
      </c>
      <c r="E46" s="26" t="n">
        <f aca="false">IFERROR(N(B46)*N(D46),0)</f>
        <v>0</v>
      </c>
      <c r="G46" s="3"/>
    </row>
    <row r="47" customFormat="false" ht="15" hidden="false" customHeight="true" outlineLevel="0" collapsed="false">
      <c r="A47" s="14" t="s">
        <v>105</v>
      </c>
      <c r="B47" s="15"/>
      <c r="C47" s="15"/>
      <c r="D47" s="15"/>
      <c r="E47" s="27" t="n">
        <f aca="false">SUM(E41:E46)</f>
        <v>1459.7</v>
      </c>
    </row>
    <row r="49" customFormat="false" ht="19.5" hidden="false" customHeight="true" outlineLevel="0" collapsed="false">
      <c r="A49" s="6" t="s">
        <v>106</v>
      </c>
      <c r="B49" s="7"/>
      <c r="C49" s="7"/>
      <c r="D49" s="7"/>
      <c r="E49" s="7"/>
      <c r="F49" s="7"/>
      <c r="G49" s="7"/>
    </row>
    <row r="50" customFormat="false" ht="15" hidden="false" customHeight="true" outlineLevel="0" collapsed="false">
      <c r="A50" s="8" t="s">
        <v>107</v>
      </c>
      <c r="E50" s="26" t="n">
        <f aca="false">E37</f>
        <v>586</v>
      </c>
    </row>
    <row r="51" customFormat="false" ht="15" hidden="false" customHeight="true" outlineLevel="0" collapsed="false">
      <c r="A51" s="8" t="s">
        <v>108</v>
      </c>
      <c r="E51" s="26" t="n">
        <f aca="false">E47</f>
        <v>1459.7</v>
      </c>
    </row>
    <row r="52" customFormat="false" ht="15" hidden="false" customHeight="true" outlineLevel="0" collapsed="false">
      <c r="A52" s="14" t="s">
        <v>109</v>
      </c>
      <c r="B52" s="15"/>
      <c r="C52" s="15"/>
      <c r="D52" s="15"/>
      <c r="E52" s="27" t="n">
        <f aca="false">E50+E51</f>
        <v>2045.7</v>
      </c>
    </row>
    <row r="53" customFormat="false" ht="15" hidden="false" customHeight="true" outlineLevel="0" collapsed="false">
      <c r="A53" s="8" t="s">
        <v>50</v>
      </c>
      <c r="B53" s="29"/>
      <c r="C53" s="29"/>
      <c r="D53" s="29"/>
      <c r="E53" s="26" t="n">
        <f aca="false">E52*$B$8</f>
        <v>204.57</v>
      </c>
    </row>
    <row r="54" customFormat="false" ht="15" hidden="false" customHeight="true" outlineLevel="0" collapsed="false">
      <c r="A54" s="8" t="s">
        <v>110</v>
      </c>
      <c r="B54" s="29"/>
      <c r="C54" s="29"/>
      <c r="D54" s="29"/>
      <c r="E54" s="26" t="n">
        <f aca="false">E52+E53</f>
        <v>2250.27</v>
      </c>
    </row>
    <row r="55" customFormat="false" ht="15" hidden="false" customHeight="true" outlineLevel="0" collapsed="false">
      <c r="A55" s="8" t="s">
        <v>52</v>
      </c>
      <c r="B55" s="29"/>
      <c r="C55" s="29"/>
      <c r="D55" s="29"/>
      <c r="E55" s="26" t="n">
        <f aca="false">E54*$B$9</f>
        <v>225.027</v>
      </c>
    </row>
    <row r="56" customFormat="false" ht="15" hidden="false" customHeight="true" outlineLevel="0" collapsed="false">
      <c r="A56" s="8" t="s">
        <v>111</v>
      </c>
      <c r="B56" s="29"/>
      <c r="C56" s="29"/>
      <c r="D56" s="29"/>
      <c r="E56" s="26" t="n">
        <f aca="false">E54+E55</f>
        <v>2475.297</v>
      </c>
    </row>
    <row r="57" customFormat="false" ht="15" hidden="false" customHeight="true" outlineLevel="0" collapsed="false">
      <c r="A57" s="8" t="s">
        <v>54</v>
      </c>
      <c r="B57" s="29"/>
      <c r="C57" s="29"/>
      <c r="D57" s="29"/>
      <c r="E57" s="26" t="n">
        <f aca="false">E56*$B$10</f>
        <v>0</v>
      </c>
    </row>
    <row r="58" customFormat="false" ht="15.75" hidden="false" customHeight="true" outlineLevel="0" collapsed="false">
      <c r="A58" s="30" t="s">
        <v>112</v>
      </c>
      <c r="B58" s="30"/>
      <c r="C58" s="30"/>
      <c r="D58" s="30"/>
      <c r="E58" s="31" t="n">
        <f aca="false">E56+E57</f>
        <v>2475.297</v>
      </c>
    </row>
    <row r="60" customFormat="false" ht="15" hidden="false" customHeight="true" outlineLevel="0" collapsed="false">
      <c r="A60" s="18" t="s">
        <v>113</v>
      </c>
      <c r="E60" s="26" t="n">
        <f aca="false">IFERROR(E56/$B$23,0)</f>
        <v>5.46423178807947</v>
      </c>
    </row>
    <row r="61" customFormat="false" ht="15" hidden="false" customHeight="true" outlineLevel="0" collapsed="false">
      <c r="A61" s="18" t="s">
        <v>114</v>
      </c>
      <c r="E61" s="32" t="n">
        <f aca="false">IFERROR((E56-E52)/E56,0)</f>
        <v>0.173553719008264</v>
      </c>
    </row>
  </sheetData>
  <mergeCells count="9">
    <mergeCell ref="B3:E3"/>
    <mergeCell ref="C13:E13"/>
    <mergeCell ref="C14:E14"/>
    <mergeCell ref="C15:E15"/>
    <mergeCell ref="C16:E16"/>
    <mergeCell ref="C17:E17"/>
    <mergeCell ref="C18:E18"/>
    <mergeCell ref="C19:E19"/>
    <mergeCell ref="C20:E20"/>
  </mergeCells>
  <printOptions headings="false" gridLines="false" gridLinesSet="true" horizontalCentered="false" verticalCentered="false"/>
  <pageMargins left="0.4" right="0.4" top="0.5" bottom="0.5" header="0.511811023622047" footer="0.511811023622047"/>
  <pageSetup paperSize="1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2026-08-20T02:09:22Z</dcterms:created>
  <dc:creator>openpyxl</dc:creator>
  <dc:description/>
  <dc:language>en-US</dc:language>
  <cp:lastModifiedBy/>
  <dcterms:modified xsi:type="dcterms:W3CDTF">2026-08-20T02:10:13Z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